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kosheleva\Desktop\"/>
    </mc:Choice>
  </mc:AlternateContent>
  <bookViews>
    <workbookView xWindow="0" yWindow="0" windowWidth="28800" windowHeight="12435" activeTab="1"/>
  </bookViews>
  <sheets>
    <sheet name="Сводный сметный расчет (с НДС)" sheetId="3" r:id="rId1"/>
    <sheet name="Сводный сметный расчет(без НДС)" sheetId="2" r:id="rId2"/>
  </sheets>
  <definedNames>
    <definedName name="_xlnm.Print_Titles" localSheetId="0">'Сводный сметный расчет (с НДС)'!$19:$19</definedName>
    <definedName name="_xlnm.Print_Titles" localSheetId="1">'Сводный сметный расчет(без НДС)'!$19:$19</definedName>
  </definedNames>
  <calcPr calcId="152511"/>
</workbook>
</file>

<file path=xl/calcChain.xml><?xml version="1.0" encoding="utf-8"?>
<calcChain xmlns="http://schemas.openxmlformats.org/spreadsheetml/2006/main">
  <c r="H32" i="3" l="1"/>
  <c r="D32" i="3"/>
  <c r="H31" i="3"/>
  <c r="G29" i="3"/>
  <c r="G33" i="3" s="1"/>
  <c r="G35" i="3" s="1"/>
  <c r="G37" i="3" s="1"/>
  <c r="H27" i="3"/>
  <c r="H29" i="3" s="1"/>
  <c r="H33" i="3" s="1"/>
  <c r="H35" i="3" s="1"/>
  <c r="H37" i="3" s="1"/>
  <c r="G27" i="3"/>
  <c r="F27" i="3"/>
  <c r="F29" i="3" s="1"/>
  <c r="F33" i="3" s="1"/>
  <c r="F35" i="3" s="1"/>
  <c r="F37" i="3" s="1"/>
  <c r="E27" i="3"/>
  <c r="E29" i="3" s="1"/>
  <c r="E33" i="3" s="1"/>
  <c r="E35" i="3" s="1"/>
  <c r="E37" i="3" s="1"/>
  <c r="D27" i="3"/>
  <c r="D29" i="3" s="1"/>
  <c r="D33" i="3" s="1"/>
  <c r="D35" i="3" s="1"/>
  <c r="D37" i="3" s="1"/>
  <c r="H26" i="3"/>
  <c r="H25" i="3"/>
  <c r="H24" i="3"/>
  <c r="H23" i="3"/>
  <c r="H22" i="3"/>
  <c r="H21" i="3"/>
  <c r="F39" i="3" l="1"/>
  <c r="F40" i="3" s="1"/>
  <c r="F41" i="3"/>
  <c r="D41" i="3"/>
  <c r="D39" i="3"/>
  <c r="D40" i="3" s="1"/>
  <c r="H39" i="3"/>
  <c r="H40" i="3" s="1"/>
  <c r="E41" i="3"/>
  <c r="E39" i="3"/>
  <c r="E40" i="3" s="1"/>
  <c r="G39" i="3"/>
  <c r="G40" i="3" s="1"/>
  <c r="D27" i="2"/>
  <c r="D29" i="2" s="1"/>
  <c r="D32" i="2"/>
  <c r="H31" i="2"/>
  <c r="G27" i="2"/>
  <c r="G29" i="2" s="1"/>
  <c r="G33" i="2" s="1"/>
  <c r="G35" i="2" s="1"/>
  <c r="G37" i="2" s="1"/>
  <c r="F27" i="2"/>
  <c r="F29" i="2" s="1"/>
  <c r="F33" i="2" s="1"/>
  <c r="F35" i="2" s="1"/>
  <c r="F37" i="2" s="1"/>
  <c r="E27" i="2"/>
  <c r="E29" i="2" s="1"/>
  <c r="E33" i="2" s="1"/>
  <c r="E35" i="2" s="1"/>
  <c r="E37" i="2" s="1"/>
  <c r="H26" i="2"/>
  <c r="H25" i="2"/>
  <c r="H24" i="2"/>
  <c r="H23" i="2"/>
  <c r="H22" i="2"/>
  <c r="H21" i="2"/>
  <c r="E39" i="2" l="1"/>
  <c r="E40" i="2" s="1"/>
  <c r="F41" i="2"/>
  <c r="F40" i="2"/>
  <c r="G39" i="2"/>
  <c r="G40" i="2" s="1"/>
  <c r="G41" i="2"/>
  <c r="G41" i="3"/>
  <c r="H41" i="3"/>
  <c r="H32" i="2"/>
  <c r="D33" i="2"/>
  <c r="D35" i="2" s="1"/>
  <c r="D37" i="2" s="1"/>
  <c r="H27" i="2"/>
  <c r="H29" i="2" s="1"/>
  <c r="D40" i="2" l="1"/>
  <c r="D41" i="2"/>
  <c r="E41" i="2"/>
  <c r="H33" i="2"/>
  <c r="H35" i="2" s="1"/>
  <c r="H37" i="2" s="1"/>
  <c r="H40" i="2" l="1"/>
  <c r="H41" i="2"/>
</calcChain>
</file>

<file path=xl/sharedStrings.xml><?xml version="1.0" encoding="utf-8"?>
<sst xmlns="http://schemas.openxmlformats.org/spreadsheetml/2006/main" count="101" uniqueCount="52">
  <si>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</si>
  <si>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</si>
  <si>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</si>
  <si>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</si>
  <si>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</si>
  <si>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</si>
  <si>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</si>
  <si>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</si>
  <si>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</si>
  <si>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</si>
  <si>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</si>
  <si>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</si>
  <si>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Составлена в ценах по состоянию на 2 кв. 2018 г.</t>
  </si>
  <si>
    <t>Сметная стоимость, тыс. руб.</t>
  </si>
  <si>
    <t>Общая сметная стоимость, тыс. руб.</t>
  </si>
  <si>
    <t>Глава 2. Основные объекты</t>
  </si>
  <si>
    <t>02-01-01</t>
  </si>
  <si>
    <t>02-01-02</t>
  </si>
  <si>
    <t>Отделка переливного лотка и борта для комплекса переливных бассейнов</t>
  </si>
  <si>
    <t>02-01-03</t>
  </si>
  <si>
    <t>Замена закладных элементов для комплекса переливных бассейнов</t>
  </si>
  <si>
    <t>02-01-04</t>
  </si>
  <si>
    <t>Отделка Островка для комплекса переливных бассейнов</t>
  </si>
  <si>
    <t>02-01-05</t>
  </si>
  <si>
    <t>Строительные работы и отделка чаш  комплекса переливных бассейнов</t>
  </si>
  <si>
    <t>02-01-06</t>
  </si>
  <si>
    <t>Технологическое оборудование</t>
  </si>
  <si>
    <t>Итого по Главе 2. "Основные объекты"</t>
  </si>
  <si>
    <t>Глава 5. Благоустройство и озеленение территории</t>
  </si>
  <si>
    <t>Итого по Главам 1-5</t>
  </si>
  <si>
    <t>Глава 6. Временные здания и сооружения</t>
  </si>
  <si>
    <t>08-01</t>
  </si>
  <si>
    <t>Временный навес для производства работ</t>
  </si>
  <si>
    <t>Итого по Главе 6. "Временные здания и сооружения"</t>
  </si>
  <si>
    <t>Итого по Главам 1-6</t>
  </si>
  <si>
    <t>Глава 7. Прочие работы и затраты</t>
  </si>
  <si>
    <t>Итого по Главам 1-7</t>
  </si>
  <si>
    <t>Глава 9. Публичный технологический и ценовой аудит, проектные и изыскательские работы</t>
  </si>
  <si>
    <t>Итого по Главам 1-9</t>
  </si>
  <si>
    <t>Налоги и обязательные платежи</t>
  </si>
  <si>
    <t>МДС 81-35.2004 п.4.100</t>
  </si>
  <si>
    <t>Итого "Налоги и обязательные платежи"</t>
  </si>
  <si>
    <t>Всего по сводному расчету</t>
  </si>
  <si>
    <t>НАО "Красная поляна"</t>
  </si>
  <si>
    <t>"Утвержден" «    »________________2018 г.</t>
  </si>
  <si>
    <t>Демонтажные работы</t>
  </si>
  <si>
    <t>НДС - 20%</t>
  </si>
  <si>
    <t>Ремонт переливных бассейнов гостиницы "Сочи Марриотт Красная поляна", расположенного по адресу: 354392, Краснодарский край, г. Сочи, Адлерский район, с. Эсто-садок, наб. Времена года</t>
  </si>
  <si>
    <t>Составил: ___________________________Главный специалист ПТО НАО "Красная поляна" Мельникова С.А.</t>
  </si>
  <si>
    <t>Проверил: ___________________________Заместитель начальника ПТО НАО "Красная поляна" Кошелева М.А.</t>
  </si>
  <si>
    <t>Сводный сметный расчет в сумме 21 253,42 тыс. руб.</t>
  </si>
  <si>
    <t>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</si>
</sst>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right" vertical="top"/>
    </xf>
    <xf numFmtId="4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left" vertical="top" wrapText="1"/>
    </xf>
    <xf numFmtId="4" fontId="1" fillId="2" borderId="2" xfId="0" applyNumberFormat="1" applyFont="1" applyFill="1" applyBorder="1" applyAlignment="1">
      <alignment horizontal="right" vertical="top" wrapText="1"/>
    </xf>
    <xf numFmtId="4" fontId="1" fillId="2" borderId="2" xfId="0" applyNumberFormat="1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top"/>
    </xf>
    <xf numFmtId="0" fontId="1" fillId="2" borderId="0" xfId="0" applyFont="1" applyFill="1"/>
    <xf numFmtId="0" fontId="5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0" fontId="5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NumberFormat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2" fillId="2" borderId="2" xfId="0" applyNumberFormat="1" applyFont="1" applyFill="1" applyBorder="1" applyAlignment="1">
      <alignment horizontal="right" vertical="top" wrapText="1"/>
    </xf>
    <xf numFmtId="0" fontId="0" fillId="2" borderId="2" xfId="0" applyFill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right" vertical="top" wrapText="1"/>
    </xf>
    <xf numFmtId="49" fontId="2" fillId="0" borderId="5" xfId="0" applyNumberFormat="1" applyFont="1" applyBorder="1" applyAlignment="1">
      <alignment horizontal="righ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O48"/>
  <sheetViews>
    <sheetView showGridLines="0" topLeftCell="A5" zoomScaleNormal="100" zoomScaleSheetLayoutView="100" workbookViewId="0">
      <selection activeCell="G42" sqref="G42"/>
    </sheetView>
  </sheetViews>
  <sheetFormatPr defaultRowHeight="12.75" outlineLevelCol="1" x14ac:dyDescent="0.2"/>
  <cols>
    <col min="1" max="1" width="5" style="14" customWidth="1"/>
    <col min="2" max="2" width="17.85546875" style="15" customWidth="1"/>
    <col min="3" max="3" width="48.42578125" style="15" customWidth="1"/>
    <col min="4" max="4" width="14.28515625" style="17" customWidth="1" outlineLevel="1"/>
    <col min="5" max="5" width="13" style="17" customWidth="1" outlineLevel="1"/>
    <col min="6" max="6" width="13.42578125" style="17" customWidth="1" outlineLevel="1"/>
    <col min="7" max="7" width="12.5703125" style="17" customWidth="1" outlineLevel="1"/>
    <col min="8" max="8" width="14.5703125" style="17" customWidth="1"/>
    <col min="9" max="16384" width="9.140625" style="16"/>
  </cols>
  <sheetData>
    <row r="1" spans="1:15" x14ac:dyDescent="0.2">
      <c r="D1" s="8"/>
      <c r="E1" s="8"/>
      <c r="F1" s="8"/>
      <c r="G1" s="8"/>
      <c r="H1" s="1" t="s">
        <v>5</v>
      </c>
    </row>
    <row r="2" spans="1:15" x14ac:dyDescent="0.2">
      <c r="A2" s="13"/>
      <c r="B2" s="15" t="s">
        <v>7</v>
      </c>
      <c r="C2" s="11" t="s">
        <v>43</v>
      </c>
      <c r="D2" s="10"/>
      <c r="E2" s="10"/>
      <c r="F2" s="10"/>
      <c r="G2" s="10"/>
      <c r="H2" s="8"/>
      <c r="I2" s="13"/>
      <c r="J2" s="13"/>
      <c r="K2" s="13"/>
      <c r="L2" s="13"/>
      <c r="M2" s="13"/>
      <c r="N2" s="13"/>
      <c r="O2" s="13"/>
    </row>
    <row r="3" spans="1:15" x14ac:dyDescent="0.2">
      <c r="A3" s="13"/>
      <c r="B3" s="13"/>
      <c r="C3" s="13"/>
      <c r="D3" s="9" t="s">
        <v>8</v>
      </c>
      <c r="E3" s="13"/>
      <c r="F3" s="8"/>
      <c r="G3" s="8"/>
      <c r="H3" s="8"/>
      <c r="I3" s="13"/>
      <c r="J3" s="13"/>
      <c r="K3" s="13"/>
      <c r="L3" s="13"/>
      <c r="M3" s="13"/>
      <c r="N3" s="13"/>
      <c r="O3" s="13"/>
    </row>
    <row r="4" spans="1:15" x14ac:dyDescent="0.2">
      <c r="A4" s="13"/>
      <c r="B4" s="15" t="s">
        <v>44</v>
      </c>
      <c r="C4" s="12"/>
      <c r="D4" s="8"/>
      <c r="E4" s="9"/>
      <c r="F4" s="8"/>
      <c r="G4" s="8"/>
      <c r="H4" s="8"/>
      <c r="I4" s="13"/>
      <c r="J4" s="13"/>
      <c r="K4" s="13"/>
      <c r="L4" s="13"/>
      <c r="M4" s="13"/>
      <c r="N4" s="13"/>
      <c r="O4" s="13"/>
    </row>
    <row r="5" spans="1:15" x14ac:dyDescent="0.2">
      <c r="D5" s="8"/>
      <c r="E5" s="9"/>
      <c r="F5" s="8"/>
      <c r="G5" s="8"/>
      <c r="H5" s="8"/>
    </row>
    <row r="6" spans="1:15" x14ac:dyDescent="0.2">
      <c r="B6" s="15" t="s">
        <v>50</v>
      </c>
      <c r="D6" s="8"/>
      <c r="E6" s="9"/>
      <c r="F6" s="8"/>
      <c r="G6" s="8"/>
      <c r="H6" s="8"/>
    </row>
    <row r="7" spans="1:15" x14ac:dyDescent="0.2">
      <c r="G7" s="8"/>
      <c r="H7" s="8"/>
    </row>
    <row r="8" spans="1:15" x14ac:dyDescent="0.2">
      <c r="D8" s="2" t="s">
        <v>6</v>
      </c>
      <c r="F8" s="8"/>
      <c r="G8" s="8"/>
      <c r="H8" s="8"/>
    </row>
    <row r="9" spans="1:15" x14ac:dyDescent="0.2">
      <c r="D9" s="3"/>
      <c r="F9" s="8"/>
      <c r="G9" s="8"/>
      <c r="H9" s="8"/>
    </row>
    <row r="10" spans="1:15" ht="23.25" customHeight="1" x14ac:dyDescent="0.2">
      <c r="A10" s="45" t="s">
        <v>47</v>
      </c>
      <c r="B10" s="46"/>
      <c r="C10" s="46"/>
      <c r="D10" s="46"/>
      <c r="E10" s="46"/>
      <c r="F10" s="46"/>
      <c r="G10" s="46"/>
      <c r="H10" s="46"/>
    </row>
    <row r="11" spans="1:15" x14ac:dyDescent="0.2">
      <c r="D11" s="4" t="s">
        <v>0</v>
      </c>
      <c r="F11" s="8"/>
      <c r="G11" s="8"/>
      <c r="H11" s="8"/>
    </row>
    <row r="12" spans="1:15" x14ac:dyDescent="0.2">
      <c r="H12" s="8"/>
    </row>
    <row r="13" spans="1:15" x14ac:dyDescent="0.2">
      <c r="B13" s="15" t="s">
        <v>12</v>
      </c>
      <c r="D13" s="3"/>
      <c r="E13" s="8"/>
      <c r="F13" s="8"/>
      <c r="G13" s="8"/>
      <c r="H13" s="8"/>
    </row>
    <row r="14" spans="1:15" x14ac:dyDescent="0.2">
      <c r="D14" s="3"/>
      <c r="E14" s="8"/>
      <c r="F14" s="8"/>
      <c r="G14" s="8"/>
      <c r="H14" s="8"/>
    </row>
    <row r="15" spans="1:15" ht="12.75" customHeight="1" x14ac:dyDescent="0.2">
      <c r="A15" s="47" t="s">
        <v>1</v>
      </c>
      <c r="B15" s="48" t="s">
        <v>9</v>
      </c>
      <c r="C15" s="48" t="s">
        <v>10</v>
      </c>
      <c r="D15" s="49" t="s">
        <v>13</v>
      </c>
      <c r="E15" s="49"/>
      <c r="F15" s="49"/>
      <c r="G15" s="49"/>
      <c r="H15" s="47" t="s">
        <v>14</v>
      </c>
    </row>
    <row r="16" spans="1:15" x14ac:dyDescent="0.2">
      <c r="A16" s="47"/>
      <c r="B16" s="48"/>
      <c r="C16" s="48"/>
      <c r="D16" s="47" t="s">
        <v>11</v>
      </c>
      <c r="E16" s="47" t="s">
        <v>2</v>
      </c>
      <c r="F16" s="47" t="s">
        <v>3</v>
      </c>
      <c r="G16" s="47" t="s">
        <v>4</v>
      </c>
      <c r="H16" s="47"/>
    </row>
    <row r="17" spans="1:8" x14ac:dyDescent="0.2">
      <c r="A17" s="47"/>
      <c r="B17" s="48"/>
      <c r="C17" s="48"/>
      <c r="D17" s="47"/>
      <c r="E17" s="47"/>
      <c r="F17" s="47"/>
      <c r="G17" s="47"/>
      <c r="H17" s="47"/>
    </row>
    <row r="18" spans="1:8" x14ac:dyDescent="0.2">
      <c r="A18" s="47"/>
      <c r="B18" s="48"/>
      <c r="C18" s="48"/>
      <c r="D18" s="47"/>
      <c r="E18" s="47"/>
      <c r="F18" s="47"/>
      <c r="G18" s="47"/>
      <c r="H18" s="47"/>
    </row>
    <row r="19" spans="1:8" x14ac:dyDescent="0.2">
      <c r="A19" s="5">
        <v>1</v>
      </c>
      <c r="B19" s="6">
        <v>2</v>
      </c>
      <c r="C19" s="6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</row>
    <row r="20" spans="1:8" x14ac:dyDescent="0.2">
      <c r="A20" s="39" t="s">
        <v>15</v>
      </c>
      <c r="B20" s="40"/>
      <c r="C20" s="40"/>
      <c r="D20" s="40"/>
      <c r="E20" s="40"/>
      <c r="F20" s="40"/>
      <c r="G20" s="40"/>
      <c r="H20" s="40"/>
    </row>
    <row r="21" spans="1:8" s="25" customFormat="1" x14ac:dyDescent="0.2">
      <c r="A21" s="20">
        <v>1</v>
      </c>
      <c r="B21" s="21" t="s">
        <v>16</v>
      </c>
      <c r="C21" s="21" t="s">
        <v>45</v>
      </c>
      <c r="D21" s="22">
        <v>1995020</v>
      </c>
      <c r="E21" s="23"/>
      <c r="F21" s="23"/>
      <c r="G21" s="23"/>
      <c r="H21" s="22">
        <f>D21+E21+F21+G21</f>
        <v>1995020</v>
      </c>
    </row>
    <row r="22" spans="1:8" s="25" customFormat="1" ht="25.5" x14ac:dyDescent="0.2">
      <c r="A22" s="20">
        <v>2</v>
      </c>
      <c r="B22" s="21" t="s">
        <v>17</v>
      </c>
      <c r="C22" s="21" t="s">
        <v>18</v>
      </c>
      <c r="D22" s="22">
        <v>2631013</v>
      </c>
      <c r="E22" s="23"/>
      <c r="F22" s="23"/>
      <c r="G22" s="23"/>
      <c r="H22" s="22">
        <f t="shared" ref="H22:H26" si="0">D22+E22+F22+G22</f>
        <v>2631013</v>
      </c>
    </row>
    <row r="23" spans="1:8" s="25" customFormat="1" ht="25.5" x14ac:dyDescent="0.2">
      <c r="A23" s="20">
        <v>3</v>
      </c>
      <c r="B23" s="21" t="s">
        <v>19</v>
      </c>
      <c r="C23" s="21" t="s">
        <v>20</v>
      </c>
      <c r="D23" s="22">
        <v>1906691</v>
      </c>
      <c r="E23" s="22"/>
      <c r="F23" s="23"/>
      <c r="G23" s="23"/>
      <c r="H23" s="22">
        <f t="shared" si="0"/>
        <v>1906691</v>
      </c>
    </row>
    <row r="24" spans="1:8" s="25" customFormat="1" ht="25.5" x14ac:dyDescent="0.2">
      <c r="A24" s="20">
        <v>4</v>
      </c>
      <c r="B24" s="21" t="s">
        <v>21</v>
      </c>
      <c r="C24" s="21" t="s">
        <v>22</v>
      </c>
      <c r="D24" s="22">
        <v>553657</v>
      </c>
      <c r="E24" s="23"/>
      <c r="F24" s="23"/>
      <c r="G24" s="23"/>
      <c r="H24" s="22">
        <f t="shared" si="0"/>
        <v>553657</v>
      </c>
    </row>
    <row r="25" spans="1:8" s="25" customFormat="1" ht="25.5" x14ac:dyDescent="0.2">
      <c r="A25" s="20">
        <v>5</v>
      </c>
      <c r="B25" s="21" t="s">
        <v>23</v>
      </c>
      <c r="C25" s="21" t="s">
        <v>24</v>
      </c>
      <c r="D25" s="22">
        <v>8484085</v>
      </c>
      <c r="E25" s="23"/>
      <c r="F25" s="23"/>
      <c r="G25" s="23"/>
      <c r="H25" s="22">
        <f t="shared" si="0"/>
        <v>8484085</v>
      </c>
    </row>
    <row r="26" spans="1:8" s="25" customFormat="1" x14ac:dyDescent="0.2">
      <c r="A26" s="20">
        <v>6</v>
      </c>
      <c r="B26" s="21" t="s">
        <v>25</v>
      </c>
      <c r="C26" s="21" t="s">
        <v>26</v>
      </c>
      <c r="D26" s="22">
        <v>166151</v>
      </c>
      <c r="E26" s="22"/>
      <c r="F26" s="22">
        <v>1229544</v>
      </c>
      <c r="G26" s="23"/>
      <c r="H26" s="22">
        <f t="shared" si="0"/>
        <v>1395695</v>
      </c>
    </row>
    <row r="27" spans="1:8" s="25" customFormat="1" x14ac:dyDescent="0.2">
      <c r="A27" s="24"/>
      <c r="B27" s="37" t="s">
        <v>27</v>
      </c>
      <c r="C27" s="38"/>
      <c r="D27" s="22">
        <f>D21+D22+D23+D24+D25+D26</f>
        <v>15736617</v>
      </c>
      <c r="E27" s="22">
        <f t="shared" ref="E27:H27" si="1">SUM(E21:E26)</f>
        <v>0</v>
      </c>
      <c r="F27" s="22">
        <f t="shared" si="1"/>
        <v>1229544</v>
      </c>
      <c r="G27" s="22">
        <f t="shared" si="1"/>
        <v>0</v>
      </c>
      <c r="H27" s="22">
        <f t="shared" si="1"/>
        <v>16966161</v>
      </c>
    </row>
    <row r="28" spans="1:8" s="25" customFormat="1" x14ac:dyDescent="0.2">
      <c r="A28" s="41" t="s">
        <v>28</v>
      </c>
      <c r="B28" s="42"/>
      <c r="C28" s="42"/>
      <c r="D28" s="42"/>
      <c r="E28" s="42"/>
      <c r="F28" s="42"/>
      <c r="G28" s="42"/>
      <c r="H28" s="42"/>
    </row>
    <row r="29" spans="1:8" s="25" customFormat="1" x14ac:dyDescent="0.2">
      <c r="A29" s="24"/>
      <c r="B29" s="37" t="s">
        <v>29</v>
      </c>
      <c r="C29" s="38"/>
      <c r="D29" s="22">
        <f>D27</f>
        <v>15736617</v>
      </c>
      <c r="E29" s="22">
        <f t="shared" ref="E29:H29" si="2">E27</f>
        <v>0</v>
      </c>
      <c r="F29" s="22">
        <f t="shared" si="2"/>
        <v>1229544</v>
      </c>
      <c r="G29" s="22">
        <f t="shared" si="2"/>
        <v>0</v>
      </c>
      <c r="H29" s="22">
        <f t="shared" si="2"/>
        <v>16966161</v>
      </c>
    </row>
    <row r="30" spans="1:8" s="25" customFormat="1" x14ac:dyDescent="0.2">
      <c r="A30" s="41" t="s">
        <v>30</v>
      </c>
      <c r="B30" s="42"/>
      <c r="C30" s="42"/>
      <c r="D30" s="42"/>
      <c r="E30" s="42"/>
      <c r="F30" s="42"/>
      <c r="G30" s="42"/>
      <c r="H30" s="42"/>
    </row>
    <row r="31" spans="1:8" s="25" customFormat="1" x14ac:dyDescent="0.2">
      <c r="A31" s="20">
        <v>7</v>
      </c>
      <c r="B31" s="21" t="s">
        <v>31</v>
      </c>
      <c r="C31" s="21" t="s">
        <v>32</v>
      </c>
      <c r="D31" s="22">
        <v>745021</v>
      </c>
      <c r="E31" s="23"/>
      <c r="F31" s="23"/>
      <c r="G31" s="23"/>
      <c r="H31" s="22">
        <f>D31</f>
        <v>745021</v>
      </c>
    </row>
    <row r="32" spans="1:8" s="25" customFormat="1" ht="27.95" customHeight="1" x14ac:dyDescent="0.2">
      <c r="A32" s="24"/>
      <c r="B32" s="37" t="s">
        <v>33</v>
      </c>
      <c r="C32" s="38"/>
      <c r="D32" s="22">
        <f>D31</f>
        <v>745021</v>
      </c>
      <c r="E32" s="23"/>
      <c r="F32" s="23"/>
      <c r="G32" s="23"/>
      <c r="H32" s="22">
        <f>H31</f>
        <v>745021</v>
      </c>
    </row>
    <row r="33" spans="1:14" x14ac:dyDescent="0.2">
      <c r="A33" s="24"/>
      <c r="B33" s="37" t="s">
        <v>34</v>
      </c>
      <c r="C33" s="38"/>
      <c r="D33" s="22">
        <f>D29+D32</f>
        <v>16481638</v>
      </c>
      <c r="E33" s="22">
        <f t="shared" ref="E33:H33" si="3">E29+E32</f>
        <v>0</v>
      </c>
      <c r="F33" s="22">
        <f t="shared" si="3"/>
        <v>1229544</v>
      </c>
      <c r="G33" s="22">
        <f t="shared" si="3"/>
        <v>0</v>
      </c>
      <c r="H33" s="22">
        <f t="shared" si="3"/>
        <v>17711182</v>
      </c>
    </row>
    <row r="34" spans="1:14" x14ac:dyDescent="0.2">
      <c r="A34" s="41" t="s">
        <v>35</v>
      </c>
      <c r="B34" s="42"/>
      <c r="C34" s="42"/>
      <c r="D34" s="42"/>
      <c r="E34" s="42"/>
      <c r="F34" s="42"/>
      <c r="G34" s="42"/>
      <c r="H34" s="42"/>
    </row>
    <row r="35" spans="1:14" x14ac:dyDescent="0.2">
      <c r="A35" s="24"/>
      <c r="B35" s="37" t="s">
        <v>36</v>
      </c>
      <c r="C35" s="38"/>
      <c r="D35" s="22">
        <f>D33</f>
        <v>16481638</v>
      </c>
      <c r="E35" s="22">
        <f t="shared" ref="E35:H35" si="4">E33</f>
        <v>0</v>
      </c>
      <c r="F35" s="22">
        <f t="shared" si="4"/>
        <v>1229544</v>
      </c>
      <c r="G35" s="22">
        <f t="shared" si="4"/>
        <v>0</v>
      </c>
      <c r="H35" s="22">
        <f t="shared" si="4"/>
        <v>17711182</v>
      </c>
    </row>
    <row r="36" spans="1:14" x14ac:dyDescent="0.2">
      <c r="A36" s="41" t="s">
        <v>37</v>
      </c>
      <c r="B36" s="42"/>
      <c r="C36" s="42"/>
      <c r="D36" s="42"/>
      <c r="E36" s="42"/>
      <c r="F36" s="42"/>
      <c r="G36" s="42"/>
      <c r="H36" s="42"/>
    </row>
    <row r="37" spans="1:14" x14ac:dyDescent="0.2">
      <c r="A37" s="24"/>
      <c r="B37" s="37" t="s">
        <v>38</v>
      </c>
      <c r="C37" s="38"/>
      <c r="D37" s="22">
        <f>D35</f>
        <v>16481638</v>
      </c>
      <c r="E37" s="22">
        <f t="shared" ref="E37:H37" si="5">E35</f>
        <v>0</v>
      </c>
      <c r="F37" s="22">
        <f t="shared" si="5"/>
        <v>1229544</v>
      </c>
      <c r="G37" s="22">
        <f t="shared" si="5"/>
        <v>0</v>
      </c>
      <c r="H37" s="22">
        <f t="shared" si="5"/>
        <v>17711182</v>
      </c>
    </row>
    <row r="38" spans="1:14" x14ac:dyDescent="0.2">
      <c r="A38" s="41" t="s">
        <v>39</v>
      </c>
      <c r="B38" s="42"/>
      <c r="C38" s="42"/>
      <c r="D38" s="42"/>
      <c r="E38" s="42"/>
      <c r="F38" s="42"/>
      <c r="G38" s="42"/>
      <c r="H38" s="42"/>
    </row>
    <row r="39" spans="1:14" ht="25.5" x14ac:dyDescent="0.2">
      <c r="A39" s="20">
        <v>10</v>
      </c>
      <c r="B39" s="21" t="s">
        <v>40</v>
      </c>
      <c r="C39" s="21" t="s">
        <v>46</v>
      </c>
      <c r="D39" s="22">
        <f>D37*20%</f>
        <v>3296327.6</v>
      </c>
      <c r="E39" s="22">
        <f t="shared" ref="E39:G39" si="6">E37*20%</f>
        <v>0</v>
      </c>
      <c r="F39" s="22">
        <f t="shared" si="6"/>
        <v>245908.80000000002</v>
      </c>
      <c r="G39" s="23">
        <f t="shared" si="6"/>
        <v>0</v>
      </c>
      <c r="H39" s="22">
        <f>H37*20%</f>
        <v>3542236.4000000004</v>
      </c>
    </row>
    <row r="40" spans="1:14" x14ac:dyDescent="0.2">
      <c r="A40" s="7"/>
      <c r="B40" s="43" t="s">
        <v>41</v>
      </c>
      <c r="C40" s="44"/>
      <c r="D40" s="18">
        <f>D39</f>
        <v>3296327.6</v>
      </c>
      <c r="E40" s="18">
        <f t="shared" ref="E40:H40" si="7">E39</f>
        <v>0</v>
      </c>
      <c r="F40" s="18">
        <f t="shared" si="7"/>
        <v>245908.80000000002</v>
      </c>
      <c r="G40" s="19">
        <f t="shared" si="7"/>
        <v>0</v>
      </c>
      <c r="H40" s="18">
        <f t="shared" si="7"/>
        <v>3542236.4000000004</v>
      </c>
    </row>
    <row r="41" spans="1:14" x14ac:dyDescent="0.2">
      <c r="A41" s="7"/>
      <c r="B41" s="43" t="s">
        <v>42</v>
      </c>
      <c r="C41" s="44"/>
      <c r="D41" s="18">
        <f>D37+D39</f>
        <v>19777965.600000001</v>
      </c>
      <c r="E41" s="18">
        <f t="shared" ref="E41:H41" si="8">E37+E39</f>
        <v>0</v>
      </c>
      <c r="F41" s="18">
        <f t="shared" si="8"/>
        <v>1475452.8</v>
      </c>
      <c r="G41" s="18">
        <f t="shared" si="8"/>
        <v>0</v>
      </c>
      <c r="H41" s="18">
        <f t="shared" si="8"/>
        <v>21253418.399999999</v>
      </c>
    </row>
    <row r="44" spans="1:14" x14ac:dyDescent="0.2">
      <c r="A44" s="32" t="s">
        <v>48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</row>
    <row r="45" spans="1:14" x14ac:dyDescent="0.2">
      <c r="A45" s="34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</row>
    <row r="46" spans="1:14" x14ac:dyDescent="0.2">
      <c r="A46" s="26"/>
      <c r="B46" s="27"/>
      <c r="C46" s="28"/>
      <c r="D46" s="29"/>
      <c r="E46" s="30"/>
      <c r="F46" s="31"/>
      <c r="G46" s="31"/>
      <c r="H46" s="31"/>
      <c r="I46" s="31"/>
      <c r="J46" s="31"/>
      <c r="K46" s="31"/>
      <c r="L46" s="31"/>
      <c r="M46" s="31"/>
      <c r="N46" s="31"/>
    </row>
    <row r="47" spans="1:14" x14ac:dyDescent="0.2">
      <c r="A47" s="32" t="s">
        <v>49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</row>
    <row r="48" spans="1:14" x14ac:dyDescent="0.2">
      <c r="A48" s="34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</row>
  </sheetData>
  <mergeCells count="28">
    <mergeCell ref="B40:C40"/>
    <mergeCell ref="B41:C41"/>
    <mergeCell ref="A44:N44"/>
    <mergeCell ref="A45:N45"/>
    <mergeCell ref="A47:N47"/>
    <mergeCell ref="A48:N48"/>
    <mergeCell ref="B33:C33"/>
    <mergeCell ref="A34:H34"/>
    <mergeCell ref="B35:C35"/>
    <mergeCell ref="A36:H36"/>
    <mergeCell ref="B37:C37"/>
    <mergeCell ref="A38:H38"/>
    <mergeCell ref="A20:H20"/>
    <mergeCell ref="B27:C27"/>
    <mergeCell ref="A28:H28"/>
    <mergeCell ref="B29:C29"/>
    <mergeCell ref="A30:H30"/>
    <mergeCell ref="B32:C32"/>
    <mergeCell ref="A10:H10"/>
    <mergeCell ref="A15:A18"/>
    <mergeCell ref="B15:B18"/>
    <mergeCell ref="C15:C18"/>
    <mergeCell ref="D15:G15"/>
    <mergeCell ref="H15:H18"/>
    <mergeCell ref="D16:D18"/>
    <mergeCell ref="E16:E18"/>
    <mergeCell ref="F16:F18"/>
    <mergeCell ref="G16:G18"/>
  </mergeCells>
  <pageMargins left="0.78740157480314965" right="0.39370078740157483" top="0.43307086614173229" bottom="0.47244094488188981" header="0.23622047244094491" footer="0.23622047244094491"/>
  <pageSetup paperSize="9" scale="98" firstPageNumber="7" fitToHeight="10000" orientation="landscape" useFirstPageNumber="1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O48"/>
  <sheetViews>
    <sheetView showGridLines="0" tabSelected="1" topLeftCell="A5" zoomScaleNormal="100" zoomScaleSheetLayoutView="100" workbookViewId="0">
      <selection activeCell="C39" sqref="C39"/>
    </sheetView>
  </sheetViews>
  <sheetFormatPr defaultRowHeight="12.75" outlineLevelCol="1" x14ac:dyDescent="0.2"/>
  <cols>
    <col min="1" max="1" width="5" style="14" customWidth="1"/>
    <col min="2" max="2" width="17.85546875" style="15" customWidth="1"/>
    <col min="3" max="3" width="48.42578125" style="15" customWidth="1"/>
    <col min="4" max="4" width="14.28515625" style="17" customWidth="1" outlineLevel="1"/>
    <col min="5" max="5" width="13" style="17" customWidth="1" outlineLevel="1"/>
    <col min="6" max="6" width="13.42578125" style="17" customWidth="1" outlineLevel="1"/>
    <col min="7" max="7" width="12.5703125" style="17" customWidth="1" outlineLevel="1"/>
    <col min="8" max="8" width="14.5703125" style="17" customWidth="1"/>
    <col min="9" max="16384" width="9.140625" style="16"/>
  </cols>
  <sheetData>
    <row r="1" spans="1:15" x14ac:dyDescent="0.2">
      <c r="D1" s="8"/>
      <c r="E1" s="8"/>
      <c r="F1" s="8"/>
      <c r="G1" s="8"/>
      <c r="H1" s="1" t="s">
        <v>5</v>
      </c>
    </row>
    <row r="2" spans="1:15" x14ac:dyDescent="0.2">
      <c r="A2" s="13"/>
      <c r="B2" s="15" t="s">
        <v>7</v>
      </c>
      <c r="C2" s="11" t="s">
        <v>43</v>
      </c>
      <c r="D2" s="10"/>
      <c r="E2" s="10"/>
      <c r="F2" s="10"/>
      <c r="G2" s="10"/>
      <c r="H2" s="8"/>
      <c r="I2" s="13"/>
      <c r="J2" s="13"/>
      <c r="K2" s="13"/>
      <c r="L2" s="13"/>
      <c r="M2" s="13"/>
      <c r="N2" s="13"/>
      <c r="O2" s="13"/>
    </row>
    <row r="3" spans="1:15" x14ac:dyDescent="0.2">
      <c r="A3" s="13"/>
      <c r="B3" s="13"/>
      <c r="C3" s="13"/>
      <c r="D3" s="9" t="s">
        <v>8</v>
      </c>
      <c r="E3" s="13"/>
      <c r="F3" s="8"/>
      <c r="G3" s="8"/>
      <c r="H3" s="8"/>
      <c r="I3" s="13"/>
      <c r="J3" s="13"/>
      <c r="K3" s="13"/>
      <c r="L3" s="13"/>
      <c r="M3" s="13"/>
      <c r="N3" s="13"/>
      <c r="O3" s="13"/>
    </row>
    <row r="4" spans="1:15" x14ac:dyDescent="0.2">
      <c r="A4" s="13"/>
      <c r="B4" s="15" t="s">
        <v>44</v>
      </c>
      <c r="C4" s="12"/>
      <c r="D4" s="8"/>
      <c r="E4" s="9"/>
      <c r="F4" s="8"/>
      <c r="G4" s="8"/>
      <c r="H4" s="8"/>
      <c r="I4" s="13"/>
      <c r="J4" s="13"/>
      <c r="K4" s="13"/>
      <c r="L4" s="13"/>
      <c r="M4" s="13"/>
      <c r="N4" s="13"/>
      <c r="O4" s="13"/>
    </row>
    <row r="5" spans="1:15" x14ac:dyDescent="0.2">
      <c r="D5" s="8"/>
      <c r="E5" s="9"/>
      <c r="F5" s="8"/>
      <c r="G5" s="8"/>
      <c r="H5" s="8"/>
    </row>
    <row r="6" spans="1:15" x14ac:dyDescent="0.2">
      <c r="B6" s="15" t="s">
        <v>50</v>
      </c>
      <c r="D6" s="8"/>
      <c r="E6" s="9"/>
      <c r="F6" s="8"/>
      <c r="G6" s="8"/>
      <c r="H6" s="8"/>
    </row>
    <row r="7" spans="1:15" x14ac:dyDescent="0.2">
      <c r="G7" s="8"/>
      <c r="H7" s="8"/>
    </row>
    <row r="8" spans="1:15" x14ac:dyDescent="0.2">
      <c r="D8" s="2" t="s">
        <v>6</v>
      </c>
      <c r="F8" s="8"/>
      <c r="G8" s="8"/>
      <c r="H8" s="8"/>
    </row>
    <row r="9" spans="1:15" x14ac:dyDescent="0.2">
      <c r="D9" s="3"/>
      <c r="F9" s="8"/>
      <c r="G9" s="8"/>
      <c r="H9" s="8"/>
    </row>
    <row r="10" spans="1:15" ht="23.25" customHeight="1" x14ac:dyDescent="0.2">
      <c r="A10" s="45" t="s">
        <v>47</v>
      </c>
      <c r="B10" s="46"/>
      <c r="C10" s="46"/>
      <c r="D10" s="46"/>
      <c r="E10" s="46"/>
      <c r="F10" s="46"/>
      <c r="G10" s="46"/>
      <c r="H10" s="46"/>
    </row>
    <row r="11" spans="1:15" x14ac:dyDescent="0.2">
      <c r="D11" s="4" t="s">
        <v>0</v>
      </c>
      <c r="F11" s="8"/>
      <c r="G11" s="8"/>
      <c r="H11" s="8"/>
    </row>
    <row r="12" spans="1:15" x14ac:dyDescent="0.2">
      <c r="H12" s="8"/>
    </row>
    <row r="13" spans="1:15" x14ac:dyDescent="0.2">
      <c r="B13" s="15" t="s">
        <v>12</v>
      </c>
      <c r="D13" s="3"/>
      <c r="E13" s="8"/>
      <c r="F13" s="8"/>
      <c r="G13" s="8"/>
      <c r="H13" s="8"/>
    </row>
    <row r="14" spans="1:15" x14ac:dyDescent="0.2">
      <c r="D14" s="3"/>
      <c r="E14" s="8"/>
      <c r="F14" s="8"/>
      <c r="G14" s="8"/>
      <c r="H14" s="8"/>
    </row>
    <row r="15" spans="1:15" ht="12.75" customHeight="1" x14ac:dyDescent="0.2">
      <c r="A15" s="47" t="s">
        <v>1</v>
      </c>
      <c r="B15" s="48" t="s">
        <v>9</v>
      </c>
      <c r="C15" s="48" t="s">
        <v>10</v>
      </c>
      <c r="D15" s="49" t="s">
        <v>13</v>
      </c>
      <c r="E15" s="49"/>
      <c r="F15" s="49"/>
      <c r="G15" s="49"/>
      <c r="H15" s="47" t="s">
        <v>14</v>
      </c>
    </row>
    <row r="16" spans="1:15" x14ac:dyDescent="0.2">
      <c r="A16" s="47"/>
      <c r="B16" s="48"/>
      <c r="C16" s="48"/>
      <c r="D16" s="47" t="s">
        <v>11</v>
      </c>
      <c r="E16" s="47" t="s">
        <v>2</v>
      </c>
      <c r="F16" s="47" t="s">
        <v>3</v>
      </c>
      <c r="G16" s="47" t="s">
        <v>4</v>
      </c>
      <c r="H16" s="47"/>
    </row>
    <row r="17" spans="1:8" x14ac:dyDescent="0.2">
      <c r="A17" s="47"/>
      <c r="B17" s="48"/>
      <c r="C17" s="48"/>
      <c r="D17" s="47"/>
      <c r="E17" s="47"/>
      <c r="F17" s="47"/>
      <c r="G17" s="47"/>
      <c r="H17" s="47"/>
    </row>
    <row r="18" spans="1:8" x14ac:dyDescent="0.2">
      <c r="A18" s="47"/>
      <c r="B18" s="48"/>
      <c r="C18" s="48"/>
      <c r="D18" s="47"/>
      <c r="E18" s="47"/>
      <c r="F18" s="47"/>
      <c r="G18" s="47"/>
      <c r="H18" s="47"/>
    </row>
    <row r="19" spans="1:8" x14ac:dyDescent="0.2">
      <c r="A19" s="5">
        <v>1</v>
      </c>
      <c r="B19" s="6">
        <v>2</v>
      </c>
      <c r="C19" s="6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</row>
    <row r="20" spans="1:8" x14ac:dyDescent="0.2">
      <c r="A20" s="39" t="s">
        <v>15</v>
      </c>
      <c r="B20" s="40"/>
      <c r="C20" s="40"/>
      <c r="D20" s="40"/>
      <c r="E20" s="40"/>
      <c r="F20" s="40"/>
      <c r="G20" s="40"/>
      <c r="H20" s="40"/>
    </row>
    <row r="21" spans="1:8" s="25" customFormat="1" x14ac:dyDescent="0.2">
      <c r="A21" s="20">
        <v>1</v>
      </c>
      <c r="B21" s="21" t="s">
        <v>16</v>
      </c>
      <c r="C21" s="21" t="s">
        <v>45</v>
      </c>
      <c r="D21" s="22">
        <v>1995020</v>
      </c>
      <c r="E21" s="23"/>
      <c r="F21" s="23"/>
      <c r="G21" s="23"/>
      <c r="H21" s="22">
        <f>D21+E21+F21+G21</f>
        <v>1995020</v>
      </c>
    </row>
    <row r="22" spans="1:8" s="25" customFormat="1" ht="25.5" x14ac:dyDescent="0.2">
      <c r="A22" s="20">
        <v>2</v>
      </c>
      <c r="B22" s="21" t="s">
        <v>17</v>
      </c>
      <c r="C22" s="21" t="s">
        <v>18</v>
      </c>
      <c r="D22" s="22">
        <v>2631013</v>
      </c>
      <c r="E22" s="23"/>
      <c r="F22" s="23"/>
      <c r="G22" s="23"/>
      <c r="H22" s="22">
        <f t="shared" ref="H22:H26" si="0">D22+E22+F22+G22</f>
        <v>2631013</v>
      </c>
    </row>
    <row r="23" spans="1:8" s="25" customFormat="1" ht="25.5" x14ac:dyDescent="0.2">
      <c r="A23" s="20">
        <v>3</v>
      </c>
      <c r="B23" s="21" t="s">
        <v>19</v>
      </c>
      <c r="C23" s="21" t="s">
        <v>20</v>
      </c>
      <c r="D23" s="22">
        <v>1906691</v>
      </c>
      <c r="E23" s="22"/>
      <c r="F23" s="23"/>
      <c r="G23" s="23"/>
      <c r="H23" s="22">
        <f t="shared" si="0"/>
        <v>1906691</v>
      </c>
    </row>
    <row r="24" spans="1:8" s="25" customFormat="1" ht="25.5" x14ac:dyDescent="0.2">
      <c r="A24" s="20">
        <v>4</v>
      </c>
      <c r="B24" s="21" t="s">
        <v>21</v>
      </c>
      <c r="C24" s="21" t="s">
        <v>22</v>
      </c>
      <c r="D24" s="22">
        <v>553657</v>
      </c>
      <c r="E24" s="23"/>
      <c r="F24" s="23"/>
      <c r="G24" s="23"/>
      <c r="H24" s="22">
        <f t="shared" si="0"/>
        <v>553657</v>
      </c>
    </row>
    <row r="25" spans="1:8" s="25" customFormat="1" ht="25.5" x14ac:dyDescent="0.2">
      <c r="A25" s="20">
        <v>5</v>
      </c>
      <c r="B25" s="21" t="s">
        <v>23</v>
      </c>
      <c r="C25" s="21" t="s">
        <v>24</v>
      </c>
      <c r="D25" s="22">
        <v>8484085</v>
      </c>
      <c r="E25" s="23"/>
      <c r="F25" s="23"/>
      <c r="G25" s="23"/>
      <c r="H25" s="22">
        <f t="shared" si="0"/>
        <v>8484085</v>
      </c>
    </row>
    <row r="26" spans="1:8" s="25" customFormat="1" x14ac:dyDescent="0.2">
      <c r="A26" s="20">
        <v>6</v>
      </c>
      <c r="B26" s="21" t="s">
        <v>25</v>
      </c>
      <c r="C26" s="21" t="s">
        <v>26</v>
      </c>
      <c r="D26" s="22">
        <v>166151</v>
      </c>
      <c r="E26" s="22"/>
      <c r="F26" s="22">
        <v>1229544</v>
      </c>
      <c r="G26" s="23"/>
      <c r="H26" s="22">
        <f t="shared" si="0"/>
        <v>1395695</v>
      </c>
    </row>
    <row r="27" spans="1:8" s="25" customFormat="1" x14ac:dyDescent="0.2">
      <c r="A27" s="24"/>
      <c r="B27" s="37" t="s">
        <v>27</v>
      </c>
      <c r="C27" s="38"/>
      <c r="D27" s="22">
        <f>D21+D22+D23+D24+D25+D26</f>
        <v>15736617</v>
      </c>
      <c r="E27" s="22">
        <f t="shared" ref="E27:H27" si="1">SUM(E21:E26)</f>
        <v>0</v>
      </c>
      <c r="F27" s="22">
        <f t="shared" si="1"/>
        <v>1229544</v>
      </c>
      <c r="G27" s="22">
        <f t="shared" si="1"/>
        <v>0</v>
      </c>
      <c r="H27" s="22">
        <f t="shared" si="1"/>
        <v>16966161</v>
      </c>
    </row>
    <row r="28" spans="1:8" s="25" customFormat="1" x14ac:dyDescent="0.2">
      <c r="A28" s="41" t="s">
        <v>28</v>
      </c>
      <c r="B28" s="42"/>
      <c r="C28" s="42"/>
      <c r="D28" s="42"/>
      <c r="E28" s="42"/>
      <c r="F28" s="42"/>
      <c r="G28" s="42"/>
      <c r="H28" s="42"/>
    </row>
    <row r="29" spans="1:8" s="25" customFormat="1" x14ac:dyDescent="0.2">
      <c r="A29" s="24"/>
      <c r="B29" s="37" t="s">
        <v>29</v>
      </c>
      <c r="C29" s="38"/>
      <c r="D29" s="22">
        <f>D27</f>
        <v>15736617</v>
      </c>
      <c r="E29" s="22">
        <f t="shared" ref="E29:H29" si="2">E27</f>
        <v>0</v>
      </c>
      <c r="F29" s="22">
        <f t="shared" si="2"/>
        <v>1229544</v>
      </c>
      <c r="G29" s="22">
        <f t="shared" si="2"/>
        <v>0</v>
      </c>
      <c r="H29" s="22">
        <f t="shared" si="2"/>
        <v>16966161</v>
      </c>
    </row>
    <row r="30" spans="1:8" s="25" customFormat="1" x14ac:dyDescent="0.2">
      <c r="A30" s="41" t="s">
        <v>30</v>
      </c>
      <c r="B30" s="42"/>
      <c r="C30" s="42"/>
      <c r="D30" s="42"/>
      <c r="E30" s="42"/>
      <c r="F30" s="42"/>
      <c r="G30" s="42"/>
      <c r="H30" s="42"/>
    </row>
    <row r="31" spans="1:8" s="25" customFormat="1" x14ac:dyDescent="0.2">
      <c r="A31" s="20">
        <v>7</v>
      </c>
      <c r="B31" s="21" t="s">
        <v>31</v>
      </c>
      <c r="C31" s="21" t="s">
        <v>32</v>
      </c>
      <c r="D31" s="22">
        <v>745021</v>
      </c>
      <c r="E31" s="23"/>
      <c r="F31" s="23"/>
      <c r="G31" s="23"/>
      <c r="H31" s="22">
        <f>D31</f>
        <v>745021</v>
      </c>
    </row>
    <row r="32" spans="1:8" s="25" customFormat="1" ht="27.95" customHeight="1" x14ac:dyDescent="0.2">
      <c r="A32" s="24"/>
      <c r="B32" s="37" t="s">
        <v>33</v>
      </c>
      <c r="C32" s="38"/>
      <c r="D32" s="22">
        <f>D31</f>
        <v>745021</v>
      </c>
      <c r="E32" s="23"/>
      <c r="F32" s="23"/>
      <c r="G32" s="23"/>
      <c r="H32" s="22">
        <f>H31</f>
        <v>745021</v>
      </c>
    </row>
    <row r="33" spans="1:14" x14ac:dyDescent="0.2">
      <c r="A33" s="24"/>
      <c r="B33" s="37" t="s">
        <v>34</v>
      </c>
      <c r="C33" s="38"/>
      <c r="D33" s="22">
        <f>D29+D32</f>
        <v>16481638</v>
      </c>
      <c r="E33" s="22">
        <f t="shared" ref="E33:H33" si="3">E29+E32</f>
        <v>0</v>
      </c>
      <c r="F33" s="22">
        <f t="shared" si="3"/>
        <v>1229544</v>
      </c>
      <c r="G33" s="22">
        <f t="shared" si="3"/>
        <v>0</v>
      </c>
      <c r="H33" s="22">
        <f t="shared" si="3"/>
        <v>17711182</v>
      </c>
    </row>
    <row r="34" spans="1:14" x14ac:dyDescent="0.2">
      <c r="A34" s="41" t="s">
        <v>35</v>
      </c>
      <c r="B34" s="42"/>
      <c r="C34" s="42"/>
      <c r="D34" s="42"/>
      <c r="E34" s="42"/>
      <c r="F34" s="42"/>
      <c r="G34" s="42"/>
      <c r="H34" s="42"/>
    </row>
    <row r="35" spans="1:14" x14ac:dyDescent="0.2">
      <c r="A35" s="24"/>
      <c r="B35" s="37" t="s">
        <v>36</v>
      </c>
      <c r="C35" s="38"/>
      <c r="D35" s="22">
        <f>D33</f>
        <v>16481638</v>
      </c>
      <c r="E35" s="22">
        <f t="shared" ref="E35:H35" si="4">E33</f>
        <v>0</v>
      </c>
      <c r="F35" s="22">
        <f t="shared" si="4"/>
        <v>1229544</v>
      </c>
      <c r="G35" s="22">
        <f t="shared" si="4"/>
        <v>0</v>
      </c>
      <c r="H35" s="22">
        <f t="shared" si="4"/>
        <v>17711182</v>
      </c>
    </row>
    <row r="36" spans="1:14" x14ac:dyDescent="0.2">
      <c r="A36" s="41" t="s">
        <v>37</v>
      </c>
      <c r="B36" s="42"/>
      <c r="C36" s="42"/>
      <c r="D36" s="42"/>
      <c r="E36" s="42"/>
      <c r="F36" s="42"/>
      <c r="G36" s="42"/>
      <c r="H36" s="42"/>
    </row>
    <row r="37" spans="1:14" x14ac:dyDescent="0.2">
      <c r="A37" s="24"/>
      <c r="B37" s="37" t="s">
        <v>38</v>
      </c>
      <c r="C37" s="38"/>
      <c r="D37" s="22">
        <f>D35</f>
        <v>16481638</v>
      </c>
      <c r="E37" s="22">
        <f t="shared" ref="E37:H37" si="5">E35</f>
        <v>0</v>
      </c>
      <c r="F37" s="22">
        <f t="shared" si="5"/>
        <v>1229544</v>
      </c>
      <c r="G37" s="22">
        <f t="shared" si="5"/>
        <v>0</v>
      </c>
      <c r="H37" s="22">
        <f t="shared" si="5"/>
        <v>17711182</v>
      </c>
    </row>
    <row r="38" spans="1:14" ht="12.75" customHeight="1" x14ac:dyDescent="0.2">
      <c r="A38" s="52" t="s">
        <v>39</v>
      </c>
      <c r="B38" s="53"/>
      <c r="C38" s="53"/>
      <c r="D38" s="53"/>
      <c r="E38" s="53"/>
      <c r="F38" s="53"/>
      <c r="G38" s="53"/>
      <c r="H38" s="54"/>
    </row>
    <row r="39" spans="1:14" x14ac:dyDescent="0.2">
      <c r="A39" s="20">
        <v>10</v>
      </c>
      <c r="B39" s="21"/>
      <c r="C39" s="21" t="s">
        <v>51</v>
      </c>
      <c r="D39" s="22">
        <v>0</v>
      </c>
      <c r="E39" s="22">
        <f t="shared" ref="E39:G39" si="6">E37*20%</f>
        <v>0</v>
      </c>
      <c r="F39" s="22">
        <v>0</v>
      </c>
      <c r="G39" s="23">
        <f t="shared" si="6"/>
        <v>0</v>
      </c>
      <c r="H39" s="22">
        <v>0</v>
      </c>
    </row>
    <row r="40" spans="1:14" ht="12.75" customHeight="1" x14ac:dyDescent="0.2">
      <c r="A40" s="7"/>
      <c r="B40" s="50" t="s">
        <v>41</v>
      </c>
      <c r="C40" s="51"/>
      <c r="D40" s="18">
        <f>D39</f>
        <v>0</v>
      </c>
      <c r="E40" s="18">
        <f t="shared" ref="E40:H40" si="7">E39</f>
        <v>0</v>
      </c>
      <c r="F40" s="18">
        <f t="shared" si="7"/>
        <v>0</v>
      </c>
      <c r="G40" s="19">
        <f t="shared" si="7"/>
        <v>0</v>
      </c>
      <c r="H40" s="18">
        <f t="shared" si="7"/>
        <v>0</v>
      </c>
    </row>
    <row r="41" spans="1:14" x14ac:dyDescent="0.2">
      <c r="A41" s="7"/>
      <c r="B41" s="43" t="s">
        <v>42</v>
      </c>
      <c r="C41" s="44"/>
      <c r="D41" s="18">
        <f>D37+D39</f>
        <v>16481638</v>
      </c>
      <c r="E41" s="18">
        <f>E37+E39</f>
        <v>0</v>
      </c>
      <c r="F41" s="18">
        <f>F37+F39</f>
        <v>1229544</v>
      </c>
      <c r="G41" s="18">
        <f>G37+G39</f>
        <v>0</v>
      </c>
      <c r="H41" s="18">
        <f>H37+H39</f>
        <v>17711182</v>
      </c>
    </row>
    <row r="44" spans="1:14" x14ac:dyDescent="0.2">
      <c r="A44" s="32" t="s">
        <v>48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</row>
    <row r="45" spans="1:14" x14ac:dyDescent="0.2">
      <c r="A45" s="34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</row>
    <row r="46" spans="1:14" x14ac:dyDescent="0.2">
      <c r="A46" s="26"/>
      <c r="B46" s="27"/>
      <c r="C46" s="28"/>
      <c r="D46" s="29"/>
      <c r="E46" s="30"/>
      <c r="F46" s="31"/>
      <c r="G46" s="31"/>
      <c r="H46" s="31"/>
      <c r="I46" s="31"/>
      <c r="J46" s="31"/>
      <c r="K46" s="31"/>
      <c r="L46" s="31"/>
      <c r="M46" s="31"/>
      <c r="N46" s="31"/>
    </row>
    <row r="47" spans="1:14" x14ac:dyDescent="0.2">
      <c r="A47" s="32" t="s">
        <v>49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</row>
    <row r="48" spans="1:14" x14ac:dyDescent="0.2">
      <c r="A48" s="34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</row>
  </sheetData>
  <mergeCells count="28">
    <mergeCell ref="A10:H10"/>
    <mergeCell ref="A15:A18"/>
    <mergeCell ref="B15:B18"/>
    <mergeCell ref="C15:C18"/>
    <mergeCell ref="D15:G15"/>
    <mergeCell ref="H15:H18"/>
    <mergeCell ref="D16:D18"/>
    <mergeCell ref="E16:E18"/>
    <mergeCell ref="F16:F18"/>
    <mergeCell ref="G16:G18"/>
    <mergeCell ref="A20:H20"/>
    <mergeCell ref="B27:C27"/>
    <mergeCell ref="A28:H28"/>
    <mergeCell ref="B29:C29"/>
    <mergeCell ref="A30:H30"/>
    <mergeCell ref="A44:N44"/>
    <mergeCell ref="A45:N45"/>
    <mergeCell ref="A47:N47"/>
    <mergeCell ref="A48:N48"/>
    <mergeCell ref="B32:C32"/>
    <mergeCell ref="B40:C40"/>
    <mergeCell ref="B41:C41"/>
    <mergeCell ref="B33:C33"/>
    <mergeCell ref="A34:H34"/>
    <mergeCell ref="B35:C35"/>
    <mergeCell ref="A36:H36"/>
    <mergeCell ref="B37:C37"/>
    <mergeCell ref="A38:H38"/>
  </mergeCells>
  <pageMargins left="0.78740157480314965" right="0.39370078740157483" top="0.43307086614173229" bottom="0.47244094488188981" header="0.23622047244094491" footer="0.23622047244094491"/>
  <pageSetup paperSize="9" scale="98" firstPageNumber="7" fitToHeight="10000" orientation="landscape" useFirstPageNumber="1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Сводный сметный расчет (с НДС)</vt:lpstr>
      <vt:lpstr>Сводный сметный расчет(без НДС)</vt:lpstr>
      <vt:lpstr>'Сводный сметный расчет (с НДС)'!Заголовки_для_печати</vt:lpstr>
      <vt:lpstr>'Сводный сметный расчет(без НДС)'!Заголовки_для_печати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Кошелева Мария Александровна</cp:lastModifiedBy>
  <cp:lastPrinted>2018-09-10T13:56:56Z</cp:lastPrinted>
  <dcterms:created xsi:type="dcterms:W3CDTF">2002-03-25T05:35:56Z</dcterms:created>
  <dcterms:modified xsi:type="dcterms:W3CDTF">2019-02-05T11:25:36Z</dcterms:modified>
</cp:coreProperties>
</file>