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1040"/>
  </bookViews>
  <sheets>
    <sheet name="Заявка" sheetId="3" r:id="rId1"/>
  </sheets>
  <calcPr calcId="144525"/>
</workbook>
</file>

<file path=xl/calcChain.xml><?xml version="1.0" encoding="utf-8"?>
<calcChain xmlns="http://schemas.openxmlformats.org/spreadsheetml/2006/main">
  <c r="D80" i="3" l="1"/>
  <c r="U75" i="3"/>
  <c r="W75" i="3" s="1"/>
  <c r="U74" i="3"/>
  <c r="W74" i="3" s="1"/>
  <c r="U73" i="3"/>
  <c r="W73" i="3"/>
  <c r="U72" i="3"/>
  <c r="W72" i="3" s="1"/>
  <c r="U71" i="3"/>
  <c r="W71" i="3" s="1"/>
  <c r="U70" i="3"/>
  <c r="W70" i="3" s="1"/>
  <c r="AE76" i="3"/>
  <c r="AD75" i="3"/>
  <c r="AA75" i="3"/>
  <c r="Z75" i="3"/>
  <c r="T75" i="3"/>
  <c r="S75" i="3"/>
  <c r="Q75" i="3"/>
  <c r="O75" i="3"/>
  <c r="N75" i="3"/>
  <c r="K75" i="3"/>
  <c r="J75" i="3"/>
  <c r="H75" i="3"/>
  <c r="AD74" i="3"/>
  <c r="AA74" i="3"/>
  <c r="Z74" i="3"/>
  <c r="T74" i="3"/>
  <c r="S74" i="3"/>
  <c r="Q74" i="3"/>
  <c r="O74" i="3"/>
  <c r="N74" i="3"/>
  <c r="K74" i="3"/>
  <c r="J74" i="3"/>
  <c r="H74" i="3"/>
  <c r="AD73" i="3"/>
  <c r="AA73" i="3"/>
  <c r="Z73" i="3"/>
  <c r="T73" i="3"/>
  <c r="S73" i="3"/>
  <c r="Q73" i="3"/>
  <c r="O73" i="3"/>
  <c r="N73" i="3"/>
  <c r="K73" i="3"/>
  <c r="J73" i="3"/>
  <c r="H73" i="3"/>
  <c r="AD72" i="3"/>
  <c r="AA72" i="3"/>
  <c r="Z72" i="3"/>
  <c r="T72" i="3"/>
  <c r="S72" i="3"/>
  <c r="Q72" i="3"/>
  <c r="O72" i="3"/>
  <c r="N72" i="3"/>
  <c r="K72" i="3"/>
  <c r="J72" i="3"/>
  <c r="R72" i="3" s="1"/>
  <c r="H72" i="3"/>
  <c r="AD71" i="3"/>
  <c r="AA71" i="3"/>
  <c r="Z71" i="3"/>
  <c r="T71" i="3"/>
  <c r="S71" i="3"/>
  <c r="Q71" i="3"/>
  <c r="O71" i="3"/>
  <c r="N71" i="3"/>
  <c r="K71" i="3"/>
  <c r="J71" i="3"/>
  <c r="H71" i="3"/>
  <c r="AD70" i="3"/>
  <c r="AA70" i="3"/>
  <c r="Z70" i="3"/>
  <c r="T70" i="3"/>
  <c r="S70" i="3"/>
  <c r="Q70" i="3"/>
  <c r="O70" i="3"/>
  <c r="N70" i="3"/>
  <c r="K70" i="3"/>
  <c r="J70" i="3"/>
  <c r="H70" i="3"/>
  <c r="AD68" i="3"/>
  <c r="AA68" i="3"/>
  <c r="Z68" i="3"/>
  <c r="X68" i="3"/>
  <c r="W68" i="3"/>
  <c r="U68" i="3"/>
  <c r="T68" i="3"/>
  <c r="S68" i="3"/>
  <c r="Q68" i="3"/>
  <c r="O68" i="3"/>
  <c r="N68" i="3"/>
  <c r="K68" i="3"/>
  <c r="J68" i="3"/>
  <c r="H68" i="3"/>
  <c r="AD67" i="3"/>
  <c r="AA67" i="3"/>
  <c r="Z67" i="3"/>
  <c r="X67" i="3"/>
  <c r="W67" i="3"/>
  <c r="U67" i="3"/>
  <c r="T67" i="3"/>
  <c r="S67" i="3"/>
  <c r="Q67" i="3"/>
  <c r="O67" i="3"/>
  <c r="N67" i="3"/>
  <c r="K67" i="3"/>
  <c r="J67" i="3"/>
  <c r="H67" i="3"/>
  <c r="AD66" i="3"/>
  <c r="AA66" i="3"/>
  <c r="Z66" i="3"/>
  <c r="X66" i="3"/>
  <c r="W66" i="3"/>
  <c r="U66" i="3"/>
  <c r="T66" i="3"/>
  <c r="S66" i="3"/>
  <c r="Q66" i="3"/>
  <c r="O66" i="3"/>
  <c r="N66" i="3"/>
  <c r="K66" i="3"/>
  <c r="J66" i="3"/>
  <c r="R66" i="3" s="1"/>
  <c r="H66" i="3"/>
  <c r="AD65" i="3"/>
  <c r="AA65" i="3"/>
  <c r="Z65" i="3"/>
  <c r="X65" i="3"/>
  <c r="W65" i="3"/>
  <c r="U65" i="3"/>
  <c r="T65" i="3"/>
  <c r="S65" i="3"/>
  <c r="Q65" i="3"/>
  <c r="O65" i="3"/>
  <c r="N65" i="3"/>
  <c r="K65" i="3"/>
  <c r="J65" i="3"/>
  <c r="H65" i="3"/>
  <c r="AD64" i="3"/>
  <c r="AA64" i="3"/>
  <c r="Z64" i="3"/>
  <c r="X64" i="3"/>
  <c r="W64" i="3"/>
  <c r="U64" i="3"/>
  <c r="T64" i="3"/>
  <c r="S64" i="3"/>
  <c r="Q64" i="3"/>
  <c r="O64" i="3"/>
  <c r="N64" i="3"/>
  <c r="K64" i="3"/>
  <c r="J64" i="3"/>
  <c r="H64" i="3"/>
  <c r="AD63" i="3"/>
  <c r="AA63" i="3"/>
  <c r="Z63" i="3"/>
  <c r="X63" i="3"/>
  <c r="W63" i="3"/>
  <c r="U63" i="3"/>
  <c r="T63" i="3"/>
  <c r="S63" i="3"/>
  <c r="Q63" i="3"/>
  <c r="O63" i="3"/>
  <c r="N63" i="3"/>
  <c r="K63" i="3"/>
  <c r="J63" i="3"/>
  <c r="R63" i="3" s="1"/>
  <c r="H63" i="3"/>
  <c r="AD62" i="3"/>
  <c r="AA62" i="3"/>
  <c r="Z62" i="3"/>
  <c r="X62" i="3"/>
  <c r="W62" i="3"/>
  <c r="U62" i="3"/>
  <c r="T62" i="3"/>
  <c r="S62" i="3"/>
  <c r="Q62" i="3"/>
  <c r="O62" i="3"/>
  <c r="N62" i="3"/>
  <c r="K62" i="3"/>
  <c r="J62" i="3"/>
  <c r="H62" i="3"/>
  <c r="AD61" i="3"/>
  <c r="AA61" i="3"/>
  <c r="Z61" i="3"/>
  <c r="X61" i="3"/>
  <c r="W61" i="3"/>
  <c r="U61" i="3"/>
  <c r="T61" i="3"/>
  <c r="S61" i="3"/>
  <c r="Q61" i="3"/>
  <c r="O61" i="3"/>
  <c r="N61" i="3"/>
  <c r="K61" i="3"/>
  <c r="J61" i="3"/>
  <c r="H61" i="3"/>
  <c r="AD60" i="3"/>
  <c r="AA60" i="3"/>
  <c r="Z60" i="3"/>
  <c r="X60" i="3"/>
  <c r="W60" i="3"/>
  <c r="U60" i="3"/>
  <c r="T60" i="3"/>
  <c r="S60" i="3"/>
  <c r="Q60" i="3"/>
  <c r="O60" i="3"/>
  <c r="N60" i="3"/>
  <c r="K60" i="3"/>
  <c r="J60" i="3"/>
  <c r="H60" i="3"/>
  <c r="AD59" i="3"/>
  <c r="AA59" i="3"/>
  <c r="Z59" i="3"/>
  <c r="X59" i="3"/>
  <c r="W59" i="3"/>
  <c r="U59" i="3"/>
  <c r="T59" i="3"/>
  <c r="S59" i="3"/>
  <c r="Q59" i="3"/>
  <c r="O59" i="3"/>
  <c r="N59" i="3"/>
  <c r="K59" i="3"/>
  <c r="J59" i="3"/>
  <c r="R59" i="3" s="1"/>
  <c r="H59" i="3"/>
  <c r="AD58" i="3"/>
  <c r="AA58" i="3"/>
  <c r="Z58" i="3"/>
  <c r="X58" i="3"/>
  <c r="W58" i="3"/>
  <c r="U58" i="3"/>
  <c r="T58" i="3"/>
  <c r="S58" i="3"/>
  <c r="Q58" i="3"/>
  <c r="O58" i="3"/>
  <c r="N58" i="3"/>
  <c r="K58" i="3"/>
  <c r="J58" i="3"/>
  <c r="H58" i="3"/>
  <c r="AD57" i="3"/>
  <c r="AA57" i="3"/>
  <c r="Z57" i="3"/>
  <c r="X57" i="3"/>
  <c r="W57" i="3"/>
  <c r="U57" i="3"/>
  <c r="T57" i="3"/>
  <c r="S57" i="3"/>
  <c r="Q57" i="3"/>
  <c r="O57" i="3"/>
  <c r="N57" i="3"/>
  <c r="K57" i="3"/>
  <c r="J57" i="3"/>
  <c r="H57" i="3"/>
  <c r="AD56" i="3"/>
  <c r="AA56" i="3"/>
  <c r="Z56" i="3"/>
  <c r="X56" i="3"/>
  <c r="W56" i="3"/>
  <c r="U56" i="3"/>
  <c r="T56" i="3"/>
  <c r="S56" i="3"/>
  <c r="Q56" i="3"/>
  <c r="O56" i="3"/>
  <c r="N56" i="3"/>
  <c r="K56" i="3"/>
  <c r="J56" i="3"/>
  <c r="H56" i="3"/>
  <c r="AD55" i="3"/>
  <c r="AA55" i="3"/>
  <c r="Z55" i="3"/>
  <c r="X55" i="3"/>
  <c r="W55" i="3"/>
  <c r="U55" i="3"/>
  <c r="T55" i="3"/>
  <c r="S55" i="3"/>
  <c r="Q55" i="3"/>
  <c r="O55" i="3"/>
  <c r="N55" i="3"/>
  <c r="K55" i="3"/>
  <c r="J55" i="3"/>
  <c r="R55" i="3" s="1"/>
  <c r="H55" i="3"/>
  <c r="AD54" i="3"/>
  <c r="AA54" i="3"/>
  <c r="Z54" i="3"/>
  <c r="X54" i="3"/>
  <c r="W54" i="3"/>
  <c r="U54" i="3"/>
  <c r="T54" i="3"/>
  <c r="S54" i="3"/>
  <c r="Q54" i="3"/>
  <c r="O54" i="3"/>
  <c r="N54" i="3"/>
  <c r="K54" i="3"/>
  <c r="J54" i="3"/>
  <c r="H54" i="3"/>
  <c r="AD53" i="3"/>
  <c r="AA53" i="3"/>
  <c r="Z53" i="3"/>
  <c r="X53" i="3"/>
  <c r="W53" i="3"/>
  <c r="U53" i="3"/>
  <c r="T53" i="3"/>
  <c r="S53" i="3"/>
  <c r="Q53" i="3"/>
  <c r="O53" i="3"/>
  <c r="N53" i="3"/>
  <c r="K53" i="3"/>
  <c r="J53" i="3"/>
  <c r="H53" i="3"/>
  <c r="AD52" i="3"/>
  <c r="AA52" i="3"/>
  <c r="Z52" i="3"/>
  <c r="X52" i="3"/>
  <c r="W52" i="3"/>
  <c r="U52" i="3"/>
  <c r="T52" i="3"/>
  <c r="S52" i="3"/>
  <c r="Q52" i="3"/>
  <c r="O52" i="3"/>
  <c r="N52" i="3"/>
  <c r="K52" i="3"/>
  <c r="J52" i="3"/>
  <c r="H52" i="3"/>
  <c r="AD51" i="3"/>
  <c r="AA51" i="3"/>
  <c r="Z51" i="3"/>
  <c r="X51" i="3"/>
  <c r="W51" i="3"/>
  <c r="U51" i="3"/>
  <c r="T51" i="3"/>
  <c r="S51" i="3"/>
  <c r="Q51" i="3"/>
  <c r="O51" i="3"/>
  <c r="N51" i="3"/>
  <c r="K51" i="3"/>
  <c r="J51" i="3"/>
  <c r="R51" i="3" s="1"/>
  <c r="H51" i="3"/>
  <c r="AD50" i="3"/>
  <c r="AA50" i="3"/>
  <c r="Z50" i="3"/>
  <c r="X50" i="3"/>
  <c r="W50" i="3"/>
  <c r="U50" i="3"/>
  <c r="T50" i="3"/>
  <c r="S50" i="3"/>
  <c r="Q50" i="3"/>
  <c r="O50" i="3"/>
  <c r="N50" i="3"/>
  <c r="K50" i="3"/>
  <c r="J50" i="3"/>
  <c r="H50" i="3"/>
  <c r="AD49" i="3"/>
  <c r="AA49" i="3"/>
  <c r="Z49" i="3"/>
  <c r="X49" i="3"/>
  <c r="W49" i="3"/>
  <c r="U49" i="3"/>
  <c r="T49" i="3"/>
  <c r="S49" i="3"/>
  <c r="Q49" i="3"/>
  <c r="O49" i="3"/>
  <c r="N49" i="3"/>
  <c r="K49" i="3"/>
  <c r="J49" i="3"/>
  <c r="H49" i="3"/>
  <c r="AD48" i="3"/>
  <c r="AA48" i="3"/>
  <c r="Z48" i="3"/>
  <c r="X48" i="3"/>
  <c r="W48" i="3"/>
  <c r="U48" i="3"/>
  <c r="T48" i="3"/>
  <c r="S48" i="3"/>
  <c r="Q48" i="3"/>
  <c r="O48" i="3"/>
  <c r="N48" i="3"/>
  <c r="K48" i="3"/>
  <c r="J48" i="3"/>
  <c r="H48" i="3"/>
  <c r="AD47" i="3"/>
  <c r="AA47" i="3"/>
  <c r="Z47" i="3"/>
  <c r="X47" i="3"/>
  <c r="W47" i="3"/>
  <c r="U47" i="3"/>
  <c r="T47" i="3"/>
  <c r="S47" i="3"/>
  <c r="Q47" i="3"/>
  <c r="O47" i="3"/>
  <c r="N47" i="3"/>
  <c r="K47" i="3"/>
  <c r="J47" i="3"/>
  <c r="R47" i="3" s="1"/>
  <c r="H47" i="3"/>
  <c r="AD46" i="3"/>
  <c r="AA46" i="3"/>
  <c r="Z46" i="3"/>
  <c r="X46" i="3"/>
  <c r="W46" i="3"/>
  <c r="U46" i="3"/>
  <c r="T46" i="3"/>
  <c r="S46" i="3"/>
  <c r="Q46" i="3"/>
  <c r="O46" i="3"/>
  <c r="N46" i="3"/>
  <c r="K46" i="3"/>
  <c r="J46" i="3"/>
  <c r="H46" i="3"/>
  <c r="AD45" i="3"/>
  <c r="AA45" i="3"/>
  <c r="Z45" i="3"/>
  <c r="X45" i="3"/>
  <c r="W45" i="3"/>
  <c r="U45" i="3"/>
  <c r="T45" i="3"/>
  <c r="S45" i="3"/>
  <c r="Q45" i="3"/>
  <c r="O45" i="3"/>
  <c r="N45" i="3"/>
  <c r="K45" i="3"/>
  <c r="J45" i="3"/>
  <c r="H45" i="3"/>
  <c r="AD43" i="3"/>
  <c r="AA43" i="3"/>
  <c r="Z43" i="3"/>
  <c r="X43" i="3"/>
  <c r="W43" i="3"/>
  <c r="U43" i="3"/>
  <c r="T43" i="3"/>
  <c r="S43" i="3"/>
  <c r="Q43" i="3"/>
  <c r="O43" i="3"/>
  <c r="N43" i="3"/>
  <c r="K43" i="3"/>
  <c r="J43" i="3"/>
  <c r="H43" i="3"/>
  <c r="AD42" i="3"/>
  <c r="AA42" i="3"/>
  <c r="Z42" i="3"/>
  <c r="X42" i="3"/>
  <c r="W42" i="3"/>
  <c r="U42" i="3"/>
  <c r="T42" i="3"/>
  <c r="S42" i="3"/>
  <c r="Q42" i="3"/>
  <c r="O42" i="3"/>
  <c r="N42" i="3"/>
  <c r="K42" i="3"/>
  <c r="J42" i="3"/>
  <c r="R42" i="3" s="1"/>
  <c r="H42" i="3"/>
  <c r="AD41" i="3"/>
  <c r="AA41" i="3"/>
  <c r="Z41" i="3"/>
  <c r="X41" i="3"/>
  <c r="W41" i="3"/>
  <c r="U41" i="3"/>
  <c r="T41" i="3"/>
  <c r="S41" i="3"/>
  <c r="Q41" i="3"/>
  <c r="O41" i="3"/>
  <c r="N41" i="3"/>
  <c r="K41" i="3"/>
  <c r="J41" i="3"/>
  <c r="H41" i="3"/>
  <c r="AD40" i="3"/>
  <c r="AA40" i="3"/>
  <c r="Z40" i="3"/>
  <c r="X40" i="3"/>
  <c r="W40" i="3"/>
  <c r="U40" i="3"/>
  <c r="T40" i="3"/>
  <c r="S40" i="3"/>
  <c r="Q40" i="3"/>
  <c r="O40" i="3"/>
  <c r="N40" i="3"/>
  <c r="K40" i="3"/>
  <c r="J40" i="3"/>
  <c r="H40" i="3"/>
  <c r="AD39" i="3"/>
  <c r="AA39" i="3"/>
  <c r="Z39" i="3"/>
  <c r="X39" i="3"/>
  <c r="W39" i="3"/>
  <c r="U39" i="3"/>
  <c r="T39" i="3"/>
  <c r="S39" i="3"/>
  <c r="Q39" i="3"/>
  <c r="O39" i="3"/>
  <c r="N39" i="3"/>
  <c r="K39" i="3"/>
  <c r="J39" i="3"/>
  <c r="H39" i="3"/>
  <c r="AD38" i="3"/>
  <c r="AA38" i="3"/>
  <c r="Z38" i="3"/>
  <c r="X38" i="3"/>
  <c r="W38" i="3"/>
  <c r="U38" i="3"/>
  <c r="T38" i="3"/>
  <c r="S38" i="3"/>
  <c r="Q38" i="3"/>
  <c r="O38" i="3"/>
  <c r="N38" i="3"/>
  <c r="K38" i="3"/>
  <c r="J38" i="3"/>
  <c r="R38" i="3" s="1"/>
  <c r="H38" i="3"/>
  <c r="AD37" i="3"/>
  <c r="AA37" i="3"/>
  <c r="Z37" i="3"/>
  <c r="X37" i="3"/>
  <c r="W37" i="3"/>
  <c r="U37" i="3"/>
  <c r="T37" i="3"/>
  <c r="S37" i="3"/>
  <c r="Q37" i="3"/>
  <c r="O37" i="3"/>
  <c r="N37" i="3"/>
  <c r="K37" i="3"/>
  <c r="J37" i="3"/>
  <c r="H37" i="3"/>
  <c r="AD36" i="3"/>
  <c r="AA36" i="3"/>
  <c r="Z36" i="3"/>
  <c r="X36" i="3"/>
  <c r="W36" i="3"/>
  <c r="U36" i="3"/>
  <c r="T36" i="3"/>
  <c r="S36" i="3"/>
  <c r="Q36" i="3"/>
  <c r="O36" i="3"/>
  <c r="N36" i="3"/>
  <c r="K36" i="3"/>
  <c r="J36" i="3"/>
  <c r="H36" i="3"/>
  <c r="AD35" i="3"/>
  <c r="AA35" i="3"/>
  <c r="Z35" i="3"/>
  <c r="X35" i="3"/>
  <c r="W35" i="3"/>
  <c r="U35" i="3"/>
  <c r="T35" i="3"/>
  <c r="S35" i="3"/>
  <c r="Q35" i="3"/>
  <c r="O35" i="3"/>
  <c r="N35" i="3"/>
  <c r="K35" i="3"/>
  <c r="J35" i="3"/>
  <c r="H35" i="3"/>
  <c r="AD34" i="3"/>
  <c r="AA34" i="3"/>
  <c r="Z34" i="3"/>
  <c r="X34" i="3"/>
  <c r="W34" i="3"/>
  <c r="U34" i="3"/>
  <c r="T34" i="3"/>
  <c r="S34" i="3"/>
  <c r="Q34" i="3"/>
  <c r="O34" i="3"/>
  <c r="N34" i="3"/>
  <c r="K34" i="3"/>
  <c r="J34" i="3"/>
  <c r="H34" i="3"/>
  <c r="AD33" i="3"/>
  <c r="AA33" i="3"/>
  <c r="Z33" i="3"/>
  <c r="X33" i="3"/>
  <c r="W33" i="3"/>
  <c r="U33" i="3"/>
  <c r="T33" i="3"/>
  <c r="S33" i="3"/>
  <c r="Q33" i="3"/>
  <c r="O33" i="3"/>
  <c r="N33" i="3"/>
  <c r="K33" i="3"/>
  <c r="J33" i="3"/>
  <c r="H33" i="3"/>
  <c r="AD32" i="3"/>
  <c r="AA32" i="3"/>
  <c r="Z32" i="3"/>
  <c r="X32" i="3"/>
  <c r="W32" i="3"/>
  <c r="U32" i="3"/>
  <c r="T32" i="3"/>
  <c r="S32" i="3"/>
  <c r="Q32" i="3"/>
  <c r="O32" i="3"/>
  <c r="N32" i="3"/>
  <c r="K32" i="3"/>
  <c r="J32" i="3"/>
  <c r="H32" i="3"/>
  <c r="AD31" i="3"/>
  <c r="AA31" i="3"/>
  <c r="Z31" i="3"/>
  <c r="X31" i="3"/>
  <c r="W31" i="3"/>
  <c r="U31" i="3"/>
  <c r="T31" i="3"/>
  <c r="S31" i="3"/>
  <c r="Q31" i="3"/>
  <c r="O31" i="3"/>
  <c r="N31" i="3"/>
  <c r="K31" i="3"/>
  <c r="J31" i="3"/>
  <c r="H31" i="3"/>
  <c r="AD30" i="3"/>
  <c r="AA30" i="3"/>
  <c r="Z30" i="3"/>
  <c r="X30" i="3"/>
  <c r="W30" i="3"/>
  <c r="U30" i="3"/>
  <c r="T30" i="3"/>
  <c r="S30" i="3"/>
  <c r="Q30" i="3"/>
  <c r="O30" i="3"/>
  <c r="N30" i="3"/>
  <c r="K30" i="3"/>
  <c r="J30" i="3"/>
  <c r="H30" i="3"/>
  <c r="AD29" i="3"/>
  <c r="AA29" i="3"/>
  <c r="Z29" i="3"/>
  <c r="X29" i="3"/>
  <c r="W29" i="3"/>
  <c r="U29" i="3"/>
  <c r="T29" i="3"/>
  <c r="S29" i="3"/>
  <c r="Q29" i="3"/>
  <c r="O29" i="3"/>
  <c r="N29" i="3"/>
  <c r="K29" i="3"/>
  <c r="J29" i="3"/>
  <c r="H29" i="3"/>
  <c r="AD28" i="3"/>
  <c r="AA28" i="3"/>
  <c r="Z28" i="3"/>
  <c r="X28" i="3"/>
  <c r="W28" i="3"/>
  <c r="U28" i="3"/>
  <c r="T28" i="3"/>
  <c r="S28" i="3"/>
  <c r="Q28" i="3"/>
  <c r="O28" i="3"/>
  <c r="N28" i="3"/>
  <c r="K28" i="3"/>
  <c r="J28" i="3"/>
  <c r="H28" i="3"/>
  <c r="AD27" i="3"/>
  <c r="AA27" i="3"/>
  <c r="Z27" i="3"/>
  <c r="X27" i="3"/>
  <c r="W27" i="3"/>
  <c r="U27" i="3"/>
  <c r="T27" i="3"/>
  <c r="S27" i="3"/>
  <c r="Q27" i="3"/>
  <c r="O27" i="3"/>
  <c r="N27" i="3"/>
  <c r="K27" i="3"/>
  <c r="J27" i="3"/>
  <c r="H27" i="3"/>
  <c r="AD26" i="3"/>
  <c r="AA26" i="3"/>
  <c r="Z26" i="3"/>
  <c r="X26" i="3"/>
  <c r="W26" i="3"/>
  <c r="U26" i="3"/>
  <c r="T26" i="3"/>
  <c r="S26" i="3"/>
  <c r="Q26" i="3"/>
  <c r="O26" i="3"/>
  <c r="N26" i="3"/>
  <c r="K26" i="3"/>
  <c r="J26" i="3"/>
  <c r="H26" i="3"/>
  <c r="AD25" i="3"/>
  <c r="AA25" i="3"/>
  <c r="Z25" i="3"/>
  <c r="X25" i="3"/>
  <c r="W25" i="3"/>
  <c r="U25" i="3"/>
  <c r="T25" i="3"/>
  <c r="S25" i="3"/>
  <c r="Q25" i="3"/>
  <c r="O25" i="3"/>
  <c r="N25" i="3"/>
  <c r="K25" i="3"/>
  <c r="J25" i="3"/>
  <c r="H25" i="3"/>
  <c r="AD24" i="3"/>
  <c r="AA24" i="3"/>
  <c r="Z24" i="3"/>
  <c r="X24" i="3"/>
  <c r="W24" i="3"/>
  <c r="U24" i="3"/>
  <c r="T24" i="3"/>
  <c r="S24" i="3"/>
  <c r="Q24" i="3"/>
  <c r="O24" i="3"/>
  <c r="N24" i="3"/>
  <c r="K24" i="3"/>
  <c r="J24" i="3"/>
  <c r="R24" i="3" s="1"/>
  <c r="H24" i="3"/>
  <c r="AD23" i="3"/>
  <c r="AA23" i="3"/>
  <c r="Z23" i="3"/>
  <c r="X23" i="3"/>
  <c r="W23" i="3"/>
  <c r="U23" i="3"/>
  <c r="T23" i="3"/>
  <c r="S23" i="3"/>
  <c r="Q23" i="3"/>
  <c r="O23" i="3"/>
  <c r="N23" i="3"/>
  <c r="K23" i="3"/>
  <c r="J23" i="3"/>
  <c r="H23" i="3"/>
  <c r="AD22" i="3"/>
  <c r="AA22" i="3"/>
  <c r="Z22" i="3"/>
  <c r="X22" i="3"/>
  <c r="W22" i="3"/>
  <c r="U22" i="3"/>
  <c r="T22" i="3"/>
  <c r="S22" i="3"/>
  <c r="Q22" i="3"/>
  <c r="O22" i="3"/>
  <c r="N22" i="3"/>
  <c r="K22" i="3"/>
  <c r="J22" i="3"/>
  <c r="H22" i="3"/>
  <c r="AD21" i="3"/>
  <c r="AA21" i="3"/>
  <c r="Z21" i="3"/>
  <c r="X21" i="3"/>
  <c r="W21" i="3"/>
  <c r="U21" i="3"/>
  <c r="T21" i="3"/>
  <c r="S21" i="3"/>
  <c r="Q21" i="3"/>
  <c r="O21" i="3"/>
  <c r="N21" i="3"/>
  <c r="K21" i="3"/>
  <c r="J21" i="3"/>
  <c r="R21" i="3" s="1"/>
  <c r="H21" i="3"/>
  <c r="AD20" i="3"/>
  <c r="AA20" i="3"/>
  <c r="Z20" i="3"/>
  <c r="X20" i="3"/>
  <c r="W20" i="3"/>
  <c r="U20" i="3"/>
  <c r="T20" i="3"/>
  <c r="S20" i="3"/>
  <c r="Q20" i="3"/>
  <c r="O20" i="3"/>
  <c r="N20" i="3"/>
  <c r="K20" i="3"/>
  <c r="J20" i="3"/>
  <c r="H20" i="3"/>
  <c r="AD19" i="3"/>
  <c r="AA19" i="3"/>
  <c r="Z19" i="3"/>
  <c r="X19" i="3"/>
  <c r="W19" i="3"/>
  <c r="U19" i="3"/>
  <c r="T19" i="3"/>
  <c r="S19" i="3"/>
  <c r="Q19" i="3"/>
  <c r="O19" i="3"/>
  <c r="N19" i="3"/>
  <c r="K19" i="3"/>
  <c r="J19" i="3"/>
  <c r="H19" i="3"/>
  <c r="AD18" i="3"/>
  <c r="AA18" i="3"/>
  <c r="Z18" i="3"/>
  <c r="X18" i="3"/>
  <c r="W18" i="3"/>
  <c r="U18" i="3"/>
  <c r="T18" i="3"/>
  <c r="S18" i="3"/>
  <c r="Q18" i="3"/>
  <c r="O18" i="3"/>
  <c r="N18" i="3"/>
  <c r="K18" i="3"/>
  <c r="J18" i="3"/>
  <c r="H18" i="3"/>
  <c r="AD17" i="3"/>
  <c r="AA17" i="3"/>
  <c r="Z17" i="3"/>
  <c r="X17" i="3"/>
  <c r="W17" i="3"/>
  <c r="U17" i="3"/>
  <c r="T17" i="3"/>
  <c r="S17" i="3"/>
  <c r="Q17" i="3"/>
  <c r="O17" i="3"/>
  <c r="N17" i="3"/>
  <c r="K17" i="3"/>
  <c r="J17" i="3"/>
  <c r="H17" i="3"/>
  <c r="AD16" i="3"/>
  <c r="AA16" i="3"/>
  <c r="Z16" i="3"/>
  <c r="X16" i="3"/>
  <c r="W16" i="3"/>
  <c r="U16" i="3"/>
  <c r="T16" i="3"/>
  <c r="S16" i="3"/>
  <c r="Q16" i="3"/>
  <c r="O16" i="3"/>
  <c r="N16" i="3"/>
  <c r="K16" i="3"/>
  <c r="J16" i="3"/>
  <c r="H16" i="3"/>
  <c r="AD15" i="3"/>
  <c r="AA15" i="3"/>
  <c r="Z15" i="3"/>
  <c r="X15" i="3"/>
  <c r="W15" i="3"/>
  <c r="U15" i="3"/>
  <c r="T15" i="3"/>
  <c r="S15" i="3"/>
  <c r="Q15" i="3"/>
  <c r="O15" i="3"/>
  <c r="N15" i="3"/>
  <c r="K15" i="3"/>
  <c r="J15" i="3"/>
  <c r="H15" i="3"/>
  <c r="AD14" i="3"/>
  <c r="AA14" i="3"/>
  <c r="Z14" i="3"/>
  <c r="X14" i="3"/>
  <c r="W14" i="3"/>
  <c r="U14" i="3"/>
  <c r="T14" i="3"/>
  <c r="S14" i="3"/>
  <c r="Q14" i="3"/>
  <c r="O14" i="3"/>
  <c r="N14" i="3"/>
  <c r="K14" i="3"/>
  <c r="J14" i="3"/>
  <c r="H14" i="3"/>
  <c r="AD12" i="3"/>
  <c r="AA12" i="3"/>
  <c r="Z12" i="3"/>
  <c r="X12" i="3"/>
  <c r="W12" i="3"/>
  <c r="U12" i="3"/>
  <c r="T12" i="3"/>
  <c r="S12" i="3"/>
  <c r="Q12" i="3"/>
  <c r="O12" i="3"/>
  <c r="N12" i="3"/>
  <c r="K12" i="3"/>
  <c r="J12" i="3"/>
  <c r="H12" i="3"/>
  <c r="AD11" i="3"/>
  <c r="AA11" i="3"/>
  <c r="Z11" i="3"/>
  <c r="X11" i="3"/>
  <c r="W11" i="3"/>
  <c r="U11" i="3"/>
  <c r="T11" i="3"/>
  <c r="S11" i="3"/>
  <c r="Q11" i="3"/>
  <c r="O11" i="3"/>
  <c r="N11" i="3"/>
  <c r="K11" i="3"/>
  <c r="J11" i="3"/>
  <c r="H11" i="3"/>
  <c r="AD10" i="3"/>
  <c r="AA10" i="3"/>
  <c r="Z10" i="3"/>
  <c r="X10" i="3"/>
  <c r="W10" i="3"/>
  <c r="U10" i="3"/>
  <c r="T10" i="3"/>
  <c r="S10" i="3"/>
  <c r="Q10" i="3"/>
  <c r="O10" i="3"/>
  <c r="N10" i="3"/>
  <c r="K10" i="3"/>
  <c r="J10" i="3"/>
  <c r="H10" i="3"/>
  <c r="AD9" i="3"/>
  <c r="AA9" i="3"/>
  <c r="Z9" i="3"/>
  <c r="X9" i="3"/>
  <c r="W9" i="3"/>
  <c r="U9" i="3"/>
  <c r="T9" i="3"/>
  <c r="S9" i="3"/>
  <c r="Q9" i="3"/>
  <c r="O9" i="3"/>
  <c r="N9" i="3"/>
  <c r="K9" i="3"/>
  <c r="J9" i="3"/>
  <c r="H9" i="3"/>
  <c r="AD8" i="3"/>
  <c r="AA8" i="3"/>
  <c r="Z8" i="3"/>
  <c r="X8" i="3"/>
  <c r="W8" i="3"/>
  <c r="U8" i="3"/>
  <c r="T8" i="3"/>
  <c r="S8" i="3"/>
  <c r="Q8" i="3"/>
  <c r="O8" i="3"/>
  <c r="N8" i="3"/>
  <c r="K8" i="3"/>
  <c r="J8" i="3"/>
  <c r="H8" i="3"/>
  <c r="AD7" i="3"/>
  <c r="AA7" i="3"/>
  <c r="Z7" i="3"/>
  <c r="X7" i="3"/>
  <c r="W7" i="3"/>
  <c r="U7" i="3"/>
  <c r="T7" i="3"/>
  <c r="S7" i="3"/>
  <c r="Q7" i="3"/>
  <c r="O7" i="3"/>
  <c r="N7" i="3"/>
  <c r="K7" i="3"/>
  <c r="J7" i="3"/>
  <c r="H7" i="3"/>
  <c r="AD6" i="3"/>
  <c r="AA6" i="3"/>
  <c r="Z6" i="3"/>
  <c r="X6" i="3"/>
  <c r="W6" i="3"/>
  <c r="U6" i="3"/>
  <c r="T6" i="3"/>
  <c r="S6" i="3"/>
  <c r="Q6" i="3"/>
  <c r="O6" i="3"/>
  <c r="N6" i="3"/>
  <c r="K6" i="3"/>
  <c r="J6" i="3"/>
  <c r="H6" i="3"/>
  <c r="R65" i="3"/>
  <c r="R74" i="3"/>
  <c r="R52" i="3"/>
  <c r="R70" i="3"/>
  <c r="R41" i="3"/>
  <c r="R27" i="3"/>
  <c r="R29" i="3"/>
  <c r="R39" i="3"/>
  <c r="R36" i="3" l="1"/>
  <c r="R40" i="3"/>
  <c r="R45" i="3"/>
  <c r="R53" i="3"/>
  <c r="R68" i="3"/>
  <c r="X72" i="3"/>
  <c r="R6" i="3"/>
  <c r="AA76" i="3"/>
  <c r="R15" i="3"/>
  <c r="R23" i="3"/>
  <c r="K76" i="3"/>
  <c r="R46" i="3"/>
  <c r="R50" i="3"/>
  <c r="X73" i="3"/>
  <c r="R75" i="3"/>
  <c r="R9" i="3"/>
  <c r="R16" i="3"/>
  <c r="R22" i="3"/>
  <c r="R20" i="3"/>
  <c r="R25" i="3"/>
  <c r="R33" i="3"/>
  <c r="R37" i="3"/>
  <c r="P76" i="3"/>
  <c r="R30" i="3"/>
  <c r="R32" i="3"/>
  <c r="R34" i="3"/>
  <c r="Z76" i="3"/>
  <c r="R8" i="3"/>
  <c r="R17" i="3"/>
  <c r="R19" i="3"/>
  <c r="R35" i="3"/>
  <c r="R14" i="3"/>
  <c r="R48" i="3"/>
  <c r="R54" i="3"/>
  <c r="R58" i="3"/>
  <c r="R60" i="3"/>
  <c r="R62" i="3"/>
  <c r="R64" i="3"/>
  <c r="V76" i="3"/>
  <c r="Y76" i="3"/>
  <c r="Q76" i="3"/>
  <c r="T76" i="3"/>
  <c r="R7" i="3"/>
  <c r="R10" i="3"/>
  <c r="R11" i="3"/>
  <c r="R73" i="3"/>
  <c r="D79" i="3"/>
  <c r="D83" i="3" s="1"/>
  <c r="S76" i="3"/>
  <c r="R31" i="3"/>
  <c r="R56" i="3"/>
  <c r="X74" i="3"/>
  <c r="R26" i="3"/>
  <c r="R28" i="3"/>
  <c r="R49" i="3"/>
  <c r="R71" i="3"/>
  <c r="X75" i="3"/>
  <c r="J76" i="3"/>
  <c r="R18" i="3"/>
  <c r="U76" i="3"/>
  <c r="O76" i="3"/>
  <c r="R12" i="3"/>
  <c r="R43" i="3"/>
  <c r="R57" i="3"/>
  <c r="R61" i="3"/>
  <c r="R67" i="3"/>
  <c r="X70" i="3"/>
  <c r="X71" i="3"/>
  <c r="X76" i="3"/>
  <c r="W76" i="3"/>
  <c r="D81" i="3"/>
  <c r="D82" i="3" l="1"/>
</calcChain>
</file>

<file path=xl/sharedStrings.xml><?xml version="1.0" encoding="utf-8"?>
<sst xmlns="http://schemas.openxmlformats.org/spreadsheetml/2006/main" count="501" uniqueCount="81">
  <si>
    <t>Итоговый медиа-бюджет кампании (без НДС)</t>
  </si>
  <si>
    <t>Дополнительные услуги (без НДС)</t>
  </si>
  <si>
    <t>Комиссия агентства за управление РК (без НДС)</t>
  </si>
  <si>
    <t>НДС на услуги</t>
  </si>
  <si>
    <t>Итого с учетом НДС</t>
  </si>
  <si>
    <t>Агентская комиссия без НДС</t>
  </si>
  <si>
    <t>CTR</t>
  </si>
  <si>
    <t>Кликов</t>
  </si>
  <si>
    <t>Прогноз цены за клик</t>
  </si>
  <si>
    <t>% Конверсий</t>
  </si>
  <si>
    <t>Ключевая конверсия</t>
  </si>
  <si>
    <t>Цена конверсии</t>
  </si>
  <si>
    <t>Рекламная площадка</t>
  </si>
  <si>
    <t>Расположение рекламного носителя</t>
  </si>
  <si>
    <t>Таргетинги (интересы, соцдем, R&amp;F)</t>
  </si>
  <si>
    <t>Формат размещения</t>
  </si>
  <si>
    <t>Срок оказания услуг</t>
  </si>
  <si>
    <t>Формат расчетов (единица закупки)</t>
  </si>
  <si>
    <t>Цена за единицу без НДС</t>
  </si>
  <si>
    <t>Стоимость за единицу без НДС</t>
  </si>
  <si>
    <t>Объем закупки</t>
  </si>
  <si>
    <t>Стоимость без НДС</t>
  </si>
  <si>
    <t>Стоимость c НДС</t>
  </si>
  <si>
    <t>Сезонный коэф-нт</t>
  </si>
  <si>
    <t>Скидка %</t>
  </si>
  <si>
    <t>Итоговая стоимость без НДС</t>
  </si>
  <si>
    <t>Итоговая стоимость с НДС</t>
  </si>
  <si>
    <t>Агентская комиссия в %</t>
  </si>
  <si>
    <t>Агентская комиссия c НДС</t>
  </si>
  <si>
    <t>Итоговая стоимость с АК с НДС</t>
  </si>
  <si>
    <t>Кол-во показов</t>
  </si>
  <si>
    <t>НДС контрагента</t>
  </si>
  <si>
    <t>Частота показа</t>
  </si>
  <si>
    <t>Охват</t>
  </si>
  <si>
    <t>Стоимость со скидкой для KPI</t>
  </si>
  <si>
    <t>РК ведутся на агентском аккаунте</t>
  </si>
  <si>
    <t>Медийная реклама</t>
  </si>
  <si>
    <t>dzen.yandex.ru</t>
  </si>
  <si>
    <t>Статьи, нарратив</t>
  </si>
  <si>
    <t>Статья, нарратив</t>
  </si>
  <si>
    <t>cpm</t>
  </si>
  <si>
    <t>01.08-31.08.20</t>
  </si>
  <si>
    <t>01.09-30.09.20</t>
  </si>
  <si>
    <t>01.10-31.10.20</t>
  </si>
  <si>
    <t>01.11-30.11.20</t>
  </si>
  <si>
    <t>01.12-31.12.20</t>
  </si>
  <si>
    <t>Контекстная реклама</t>
  </si>
  <si>
    <t>Яндекс Директ</t>
  </si>
  <si>
    <t>Текстовый   блок сверху/справа/снизу от результатов поиска</t>
  </si>
  <si>
    <t>текст</t>
  </si>
  <si>
    <t>cpc</t>
  </si>
  <si>
    <t>Рекламная   сеть Yandex</t>
  </si>
  <si>
    <t>все форматы   сети</t>
  </si>
  <si>
    <t>Рекламная   сеть Yandex (База)</t>
  </si>
  <si>
    <t>google.ru</t>
  </si>
  <si>
    <t>Контекстно-медийная   сеть Google</t>
  </si>
  <si>
    <t>01.07-31.07.20</t>
  </si>
  <si>
    <t>Таргетированная реклама</t>
  </si>
  <si>
    <t>facebook.com</t>
  </si>
  <si>
    <t>Facebook и Instagram. Лента новостей и Stories. Таргетинги: Интересы   и поведение, ретаргетинг на посетителей сайта. гео: Москва и МО, Санкт-Петербург и ЛО, Краснодарский край, Роствовская область</t>
  </si>
  <si>
    <t>Интересы, ретаргетинг, гео</t>
  </si>
  <si>
    <t>Промопост,   Карусели, Подборка, Сторис</t>
  </si>
  <si>
    <t>Facebook и Instagram. Лента новостей и Stories. Ретаргетинг   по базе. гео: Москва и МО, Санкт-Петербург и ЛО, Краснодарский край, Роствовская область</t>
  </si>
  <si>
    <t>Ретаргетинг, гео</t>
  </si>
  <si>
    <t>vk.com</t>
  </si>
  <si>
    <t>Лента новостей. Парсинг   подписчиков тематических групп, ретаргетинг на посетителей сайта, сайты с   логинов ВК. гео: Москва и МО, Санкт-Петербург и ЛО, Краснодарский край, Роствовская область</t>
  </si>
  <si>
    <t>Реклама   сайта, Карусель</t>
  </si>
  <si>
    <t>Лента новостей. Ретаргетинг   по базе. гео: Москва и МО, Санкт-Петербург и ЛО, Краснодарский край, Роствовская область</t>
  </si>
  <si>
    <t>Видеореклама</t>
  </si>
  <si>
    <t>Display&amp;Video360</t>
  </si>
  <si>
    <t>Аукционная закупка. Youtube и сайты партнеры. Таргетинги Audiences Affinity audiences/Sports &amp; Fitness/Sports Fans/Winter Sports Enthusiasts Affinity audiences/Lifestyles &amp; Hobbies/Business Professionals Affinity audiences/Travel Affinity audiences/Lifestyles &amp; Hobbies/Outdoor Enthusiasts Affinity audiences/Shoppers/Value Shoppers Affinity audiences/Travel/Travel Buffs Affinity audiences/Travel/Travel Buffs/Luxury Travelers Affinity audiences/News &amp; Politics/Avid News Readers In-market audiences/Travel/Hotels &amp; Accommodations In-market audiences/Sports &amp; Fitness/Sporting Goods/Winter Sports Equipment &amp; Accessories In-market audiences/Travel Categories /Sports/Extreme Sports /Sports/Sporting Goods/Winter Sports Equipment /Sports/Sporting Goods/Winter Sports Equipment/Skiing Equipment /Sports/Sporting Goods/Winter Sports Equipment/Snowboarding Gear /Sports/Winter Sports/Skiing &amp; Snowboarding /Travel /Travel/Tourist Destinations/Mountain &amp; Ski Resorts Customa affinity на сайты конкурентов Customa affinity на места посещения ;  ГЕО: РФ (Москва+МО, КК, Ростовская обл., Спб+ЛО); Соц.дем: М/Ж: 25-54;  Desktop, mobile. F≤3, V=1</t>
  </si>
  <si>
    <t>Интересы, аудитории, сайты конкурентов, гео, соц.дем, частота</t>
  </si>
  <si>
    <t>видео   in-stream</t>
  </si>
  <si>
    <t>cpv</t>
  </si>
  <si>
    <t>Итого</t>
  </si>
  <si>
    <t>VTR</t>
  </si>
  <si>
    <t>-</t>
  </si>
  <si>
    <t>МСК+МО, СПб + ЛО, КК, Ростовская область, Самара, Казань, Новосибирск, Екатеринбург, Челябинск</t>
  </si>
  <si>
    <t>01.07-30.07.20</t>
  </si>
  <si>
    <t xml:space="preserve">Форма 3 части 3 тендерной документации </t>
  </si>
  <si>
    <t xml:space="preserve">Медиаплан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</si>
</sst>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р.&quot;"/>
    <numFmt numFmtId="165" formatCode="#,##0.0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Unicode MS"/>
      <family val="2"/>
      <charset val="204"/>
    </font>
    <font>
      <sz val="8"/>
      <color rgb="FF000000"/>
      <name val="Arial Unicode MS"/>
      <family val="2"/>
      <charset val="204"/>
    </font>
    <font>
      <b/>
      <sz val="11"/>
      <color rgb="FF000000"/>
      <name val="Arial Unicode MS"/>
      <family val="2"/>
      <charset val="204"/>
    </font>
    <font>
      <b/>
      <sz val="8"/>
      <color rgb="FFFFFFFF"/>
      <name val="Arial Unicode MS"/>
      <family val="2"/>
      <charset val="204"/>
    </font>
    <font>
      <b/>
      <sz val="8"/>
      <color rgb="FF392C98"/>
      <name val="Arial Unicode MS"/>
      <family val="2"/>
      <charset val="204"/>
    </font>
    <font>
      <sz val="7"/>
      <name val="Arial Unicode MS"/>
      <family val="2"/>
      <charset val="204"/>
    </font>
    <font>
      <sz val="8"/>
      <name val="Arial Unicode MS"/>
      <family val="2"/>
      <charset val="204"/>
    </font>
    <font>
      <sz val="8"/>
      <color rgb="FFFFFFFF"/>
      <name val="Arial Unicode MS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8E5BC"/>
      </patternFill>
    </fill>
    <fill>
      <patternFill patternType="solid">
        <fgColor rgb="FFC7D8F1"/>
      </patternFill>
    </fill>
    <fill>
      <patternFill patternType="solid">
        <fgColor rgb="FFFFEBA0"/>
      </patternFill>
    </fill>
    <fill>
      <patternFill patternType="solid">
        <fgColor rgb="FFD8E5BC"/>
        <bgColor indexed="64"/>
      </patternFill>
    </fill>
    <fill>
      <patternFill patternType="solid">
        <fgColor rgb="FF7030A0"/>
        <bgColor indexed="64"/>
      </patternFill>
    </fill>
  </fills>
  <borders count="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2" fillId="2" borderId="0" xfId="0" applyFont="1" applyFill="1"/>
    <xf numFmtId="0" fontId="2" fillId="0" borderId="0" xfId="0" applyFont="1"/>
    <xf numFmtId="0" fontId="3" fillId="0" borderId="1" xfId="0" applyFont="1" applyBorder="1" applyAlignment="1">
      <alignment horizontal="center" vertical="center" wrapText="1" indent="1"/>
    </xf>
    <xf numFmtId="0" fontId="5" fillId="7" borderId="2" xfId="0" applyFont="1" applyFill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3" fontId="7" fillId="0" borderId="5" xfId="0" applyNumberFormat="1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165" fontId="8" fillId="0" borderId="5" xfId="0" applyNumberFormat="1" applyFont="1" applyBorder="1" applyAlignment="1">
      <alignment horizontal="center" vertical="center" wrapText="1"/>
    </xf>
    <xf numFmtId="165" fontId="8" fillId="3" borderId="5" xfId="0" applyNumberFormat="1" applyFont="1" applyFill="1" applyBorder="1" applyAlignment="1">
      <alignment horizontal="center" vertical="center" wrapText="1"/>
    </xf>
    <xf numFmtId="3" fontId="8" fillId="3" borderId="5" xfId="0" applyNumberFormat="1" applyFont="1" applyFill="1" applyBorder="1" applyAlignment="1">
      <alignment horizontal="center" vertical="center" wrapText="1"/>
    </xf>
    <xf numFmtId="164" fontId="8" fillId="3" borderId="5" xfId="0" applyNumberFormat="1" applyFont="1" applyFill="1" applyBorder="1" applyAlignment="1">
      <alignment horizontal="center" vertical="center" wrapText="1"/>
    </xf>
    <xf numFmtId="165" fontId="8" fillId="4" borderId="5" xfId="0" applyNumberFormat="1" applyFont="1" applyFill="1" applyBorder="1" applyAlignment="1">
      <alignment horizontal="center" vertical="center" wrapText="1"/>
    </xf>
    <xf numFmtId="3" fontId="8" fillId="4" borderId="5" xfId="0" applyNumberFormat="1" applyFont="1" applyFill="1" applyBorder="1" applyAlignment="1">
      <alignment horizontal="center" vertical="center" wrapText="1"/>
    </xf>
    <xf numFmtId="164" fontId="8" fillId="4" borderId="5" xfId="0" applyNumberFormat="1" applyFont="1" applyFill="1" applyBorder="1" applyAlignment="1">
      <alignment horizontal="center" vertical="center" wrapText="1"/>
    </xf>
    <xf numFmtId="165" fontId="8" fillId="5" borderId="5" xfId="0" applyNumberFormat="1" applyFont="1" applyFill="1" applyBorder="1" applyAlignment="1">
      <alignment horizontal="center" vertical="center" wrapText="1"/>
    </xf>
    <xf numFmtId="164" fontId="8" fillId="6" borderId="5" xfId="0" applyNumberFormat="1" applyFont="1" applyFill="1" applyBorder="1" applyAlignment="1">
      <alignment horizontal="center" vertical="center" wrapText="1"/>
    </xf>
    <xf numFmtId="9" fontId="8" fillId="6" borderId="5" xfId="1" applyFont="1" applyFill="1" applyBorder="1" applyAlignment="1">
      <alignment horizontal="center" vertical="center" wrapText="1"/>
    </xf>
    <xf numFmtId="3" fontId="5" fillId="7" borderId="2" xfId="0" applyNumberFormat="1" applyFont="1" applyFill="1" applyBorder="1" applyAlignment="1">
      <alignment horizontal="center" vertical="center" wrapText="1"/>
    </xf>
    <xf numFmtId="164" fontId="5" fillId="7" borderId="2" xfId="0" applyNumberFormat="1" applyFont="1" applyFill="1" applyBorder="1" applyAlignment="1">
      <alignment horizontal="center" vertical="center" wrapText="1"/>
    </xf>
    <xf numFmtId="4" fontId="5" fillId="7" borderId="2" xfId="0" applyNumberFormat="1" applyFont="1" applyFill="1" applyBorder="1" applyAlignment="1">
      <alignment horizontal="center" vertical="center" wrapText="1"/>
    </xf>
    <xf numFmtId="165" fontId="5" fillId="7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4" fillId="0" borderId="1" xfId="0" applyFont="1" applyBorder="1" applyAlignment="1">
      <alignment horizontal="center" vertical="center" wrapText="1" indent="1"/>
    </xf>
    <xf numFmtId="0" fontId="2" fillId="0" borderId="0" xfId="0" applyFont="1"/>
    <xf numFmtId="0" fontId="5" fillId="7" borderId="3" xfId="0" applyFont="1" applyFill="1" applyBorder="1" applyAlignment="1">
      <alignment horizontal="left" vertical="center"/>
    </xf>
    <xf numFmtId="0" fontId="2" fillId="7" borderId="4" xfId="0" applyFont="1" applyFill="1" applyBorder="1"/>
    <xf numFmtId="0" fontId="9" fillId="7" borderId="0" xfId="0" applyFont="1" applyFill="1"/>
    <xf numFmtId="0" fontId="2" fillId="7" borderId="0" xfId="0" applyFont="1" applyFill="1"/>
    <xf numFmtId="164" fontId="2" fillId="0" borderId="0" xfId="0" applyNumberFormat="1" applyFont="1" applyAlignment="1">
      <alignment horizontal="right"/>
    </xf>
    <xf numFmtId="0" fontId="2" fillId="2" borderId="0" xfId="0" applyFont="1" applyFill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83"/>
  <sheetViews>
    <sheetView tabSelected="1" workbookViewId="0">
      <pane xSplit="1" ySplit="4" topLeftCell="H5" activePane="bottomRight" state="frozen"/>
      <selection pane="topRight"/>
      <selection pane="bottomLeft"/>
      <selection pane="bottomRight" activeCell="N8" sqref="N8"/>
    </sheetView>
  </sheetViews>
  <sheetFormatPr defaultColWidth="8.85546875" defaultRowHeight="16.5" x14ac:dyDescent="0.3"/>
  <cols>
    <col min="1" max="1" width="18.85546875" style="2" bestFit="1" customWidth="1"/>
    <col min="2" max="2" width="21.42578125" style="2" customWidth="1"/>
    <col min="3" max="3" width="27.42578125" style="2" bestFit="1" customWidth="1"/>
    <col min="4" max="4" width="18.42578125" style="2" bestFit="1" customWidth="1"/>
    <col min="5" max="5" width="12.42578125" style="2" bestFit="1" customWidth="1"/>
    <col min="6" max="6" width="14.85546875" style="2" bestFit="1" customWidth="1"/>
    <col min="7" max="7" width="10.85546875" style="2" bestFit="1" customWidth="1"/>
    <col min="8" max="8" width="11.42578125" style="2" bestFit="1" customWidth="1"/>
    <col min="9" max="9" width="16" style="2" customWidth="1"/>
    <col min="10" max="11" width="12.42578125" style="2" bestFit="1" customWidth="1"/>
    <col min="12" max="12" width="7.42578125" style="2" bestFit="1" customWidth="1"/>
    <col min="13" max="13" width="6.42578125" style="2" bestFit="1" customWidth="1"/>
    <col min="14" max="14" width="10.42578125" style="2" bestFit="1" customWidth="1"/>
    <col min="15" max="15" width="12.42578125" style="2" bestFit="1" customWidth="1"/>
    <col min="16" max="16" width="9.140625" style="2" bestFit="1" customWidth="1"/>
    <col min="17" max="17" width="11.5703125" style="2" bestFit="1" customWidth="1"/>
    <col min="18" max="18" width="11.5703125" style="2" customWidth="1"/>
    <col min="19" max="19" width="11.5703125" style="2" bestFit="1" customWidth="1"/>
    <col min="20" max="20" width="12.42578125" style="2" bestFit="1" customWidth="1"/>
    <col min="21" max="21" width="9.42578125" style="2" bestFit="1" customWidth="1"/>
    <col min="22" max="22" width="6" style="2" bestFit="1" customWidth="1"/>
    <col min="23" max="23" width="8.42578125" style="2" bestFit="1" customWidth="1"/>
    <col min="24" max="24" width="10.85546875" style="2" customWidth="1"/>
    <col min="25" max="25" width="6.85546875" style="2" bestFit="1" customWidth="1"/>
    <col min="26" max="26" width="10.5703125" style="2" customWidth="1"/>
    <col min="27" max="27" width="11.42578125" style="2" customWidth="1"/>
    <col min="28" max="28" width="11.140625" style="2" customWidth="1"/>
    <col min="29" max="29" width="7.140625" style="2" bestFit="1" customWidth="1"/>
    <col min="30" max="30" width="6.42578125" style="2" bestFit="1" customWidth="1"/>
    <col min="31" max="31" width="12.42578125" style="2" bestFit="1" customWidth="1"/>
    <col min="32" max="32" width="11.42578125" style="2" bestFit="1" customWidth="1"/>
    <col min="33" max="16384" width="8.85546875" style="2"/>
  </cols>
  <sheetData>
    <row r="1" spans="1:33" ht="31.9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 t="s">
        <v>79</v>
      </c>
      <c r="S1" s="1"/>
      <c r="T1" s="1"/>
      <c r="U1" s="1"/>
      <c r="V1" s="1"/>
      <c r="W1" s="1"/>
      <c r="X1" s="1"/>
      <c r="Y1" s="1"/>
      <c r="Z1" s="1"/>
      <c r="AA1" s="1"/>
    </row>
    <row r="2" spans="1:33" s="24" customFormat="1" ht="31.9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32" t="s">
        <v>80</v>
      </c>
      <c r="L2" s="32"/>
      <c r="M2" s="32"/>
      <c r="N2" s="32"/>
      <c r="O2" s="32"/>
      <c r="P2" s="32"/>
      <c r="Q2" s="32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33" ht="11.1" customHeight="1" x14ac:dyDescent="0.3">
      <c r="A3" s="3"/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4"/>
      <c r="R3" s="24"/>
      <c r="S3" s="24"/>
      <c r="T3" s="24"/>
    </row>
    <row r="4" spans="1:33" ht="49.9" customHeight="1" x14ac:dyDescent="0.3">
      <c r="A4" s="4" t="s">
        <v>12</v>
      </c>
      <c r="B4" s="4" t="s">
        <v>13</v>
      </c>
      <c r="C4" s="4" t="s">
        <v>14</v>
      </c>
      <c r="D4" s="4" t="s">
        <v>15</v>
      </c>
      <c r="E4" s="4" t="s">
        <v>16</v>
      </c>
      <c r="F4" s="4" t="s">
        <v>17</v>
      </c>
      <c r="G4" s="4" t="s">
        <v>18</v>
      </c>
      <c r="H4" s="4" t="s">
        <v>19</v>
      </c>
      <c r="I4" s="4" t="s">
        <v>20</v>
      </c>
      <c r="J4" s="4" t="s">
        <v>21</v>
      </c>
      <c r="K4" s="4" t="s">
        <v>22</v>
      </c>
      <c r="L4" s="4" t="s">
        <v>23</v>
      </c>
      <c r="M4" s="4" t="s">
        <v>24</v>
      </c>
      <c r="N4" s="4" t="s">
        <v>25</v>
      </c>
      <c r="O4" s="4" t="s">
        <v>26</v>
      </c>
      <c r="P4" s="4" t="s">
        <v>27</v>
      </c>
      <c r="Q4" s="4" t="s">
        <v>5</v>
      </c>
      <c r="R4" s="4"/>
      <c r="S4" s="4" t="s">
        <v>28</v>
      </c>
      <c r="T4" s="4" t="s">
        <v>29</v>
      </c>
      <c r="U4" s="4" t="s">
        <v>30</v>
      </c>
      <c r="V4" s="4" t="s">
        <v>6</v>
      </c>
      <c r="W4" s="4" t="s">
        <v>7</v>
      </c>
      <c r="X4" s="4" t="s">
        <v>8</v>
      </c>
      <c r="Y4" s="4" t="s">
        <v>9</v>
      </c>
      <c r="Z4" s="4" t="s">
        <v>10</v>
      </c>
      <c r="AA4" s="4" t="s">
        <v>11</v>
      </c>
      <c r="AB4" s="4" t="s">
        <v>31</v>
      </c>
      <c r="AC4" s="4" t="s">
        <v>32</v>
      </c>
      <c r="AD4" s="4" t="s">
        <v>33</v>
      </c>
      <c r="AE4" s="4" t="s">
        <v>34</v>
      </c>
      <c r="AF4" s="4" t="s">
        <v>35</v>
      </c>
      <c r="AG4" s="4" t="s">
        <v>75</v>
      </c>
    </row>
    <row r="5" spans="1:33" ht="20.100000000000001" customHeight="1" x14ac:dyDescent="0.3">
      <c r="A5" s="27" t="s">
        <v>36</v>
      </c>
      <c r="B5" s="28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</row>
    <row r="6" spans="1:33" ht="30.2" customHeight="1" x14ac:dyDescent="0.3">
      <c r="A6" s="5" t="s">
        <v>37</v>
      </c>
      <c r="B6" s="6" t="s">
        <v>38</v>
      </c>
      <c r="C6" s="7"/>
      <c r="D6" s="7" t="s">
        <v>39</v>
      </c>
      <c r="E6" s="7" t="s">
        <v>78</v>
      </c>
      <c r="F6" s="7" t="s">
        <v>40</v>
      </c>
      <c r="G6" s="8">
        <v>0</v>
      </c>
      <c r="H6" s="8">
        <f t="shared" ref="H6:H12" si="0">G6 * ( 1 - M6 )</f>
        <v>0</v>
      </c>
      <c r="I6" s="7">
        <v>0</v>
      </c>
      <c r="J6" s="8">
        <f t="shared" ref="J6:J12" si="1">G6 * I6 * L6</f>
        <v>0</v>
      </c>
      <c r="K6" s="8">
        <f t="shared" ref="K6:K12" si="2">(G6 * I6 * L6) * (1+AB6 )</f>
        <v>0</v>
      </c>
      <c r="L6" s="9">
        <v>1</v>
      </c>
      <c r="M6" s="10">
        <v>0</v>
      </c>
      <c r="N6" s="8">
        <f t="shared" ref="N6:N12" si="3">(G6 * I6 * L6)  * ( 1 - M6 )</f>
        <v>0</v>
      </c>
      <c r="O6" s="8">
        <f t="shared" ref="O6:O12" si="4">((G6 * I6 * L6) * (1+AB6 ))  * ( 1 - M6 )</f>
        <v>0</v>
      </c>
      <c r="P6" s="10">
        <v>0</v>
      </c>
      <c r="Q6" s="8">
        <f t="shared" ref="Q6:Q12" si="5">((G6 * I6 * L6) * (1- M6)  * P6)</f>
        <v>0</v>
      </c>
      <c r="R6" s="8">
        <f t="shared" ref="R6:R12" si="6">N6+Q6</f>
        <v>0</v>
      </c>
      <c r="S6" s="8">
        <f t="shared" ref="S6:S12" si="7">(((G6 * I6 * L6) * (1+AB6 )) * (1- M6)  * P6)</f>
        <v>0</v>
      </c>
      <c r="T6" s="8">
        <f t="shared" ref="T6:T12" si="8">(((G6 * I6 * L6) * (1+AB6 ))  * ( 1 - M6 ))*AF6 +(1+AB6 )*(((G6 * I6 * L6) * (1- M6)  * P6))</f>
        <v>0</v>
      </c>
      <c r="U6" s="7">
        <f t="shared" ref="U6:U12" si="9">I6 * 1000</f>
        <v>0</v>
      </c>
      <c r="V6" s="11">
        <v>0</v>
      </c>
      <c r="W6" s="12">
        <f t="shared" ref="W6:W12" si="10">(I6 * 1000)*V6</f>
        <v>0</v>
      </c>
      <c r="X6" s="13" t="str">
        <f t="shared" ref="X6:X12" si="11">IFERROR(AE6 / ((I6 * 1000)*V6), "-")</f>
        <v>-</v>
      </c>
      <c r="Y6" s="14">
        <v>0</v>
      </c>
      <c r="Z6" s="15">
        <f t="shared" ref="Z6:Z12" si="12">ROUND(((I6 * 1000)*V6) * Y6,0)</f>
        <v>0</v>
      </c>
      <c r="AA6" s="16" t="str">
        <f t="shared" ref="AA6:AA12" si="13">IFERROR(AE6 / (ROUND(((I6 * 1000)*V6) * Y6,0)), "-")</f>
        <v>-</v>
      </c>
      <c r="AB6" s="17">
        <v>0</v>
      </c>
      <c r="AC6" s="7">
        <v>0</v>
      </c>
      <c r="AD6" s="7" t="str">
        <f t="shared" ref="AD6:AD12" si="14">IFERROR((I6 * 1000)  /AC6, "-")</f>
        <v>-</v>
      </c>
      <c r="AE6" s="8">
        <v>0</v>
      </c>
      <c r="AF6" s="7">
        <v>1</v>
      </c>
      <c r="AG6" s="18" t="s">
        <v>76</v>
      </c>
    </row>
    <row r="7" spans="1:33" ht="30.2" customHeight="1" x14ac:dyDescent="0.3">
      <c r="A7" s="5" t="s">
        <v>37</v>
      </c>
      <c r="B7" s="6" t="s">
        <v>38</v>
      </c>
      <c r="C7" s="7"/>
      <c r="D7" s="7" t="s">
        <v>39</v>
      </c>
      <c r="E7" s="7" t="s">
        <v>41</v>
      </c>
      <c r="F7" s="7" t="s">
        <v>40</v>
      </c>
      <c r="G7" s="8">
        <v>0</v>
      </c>
      <c r="H7" s="8">
        <f t="shared" si="0"/>
        <v>0</v>
      </c>
      <c r="I7" s="7">
        <v>0</v>
      </c>
      <c r="J7" s="8">
        <f t="shared" si="1"/>
        <v>0</v>
      </c>
      <c r="K7" s="8">
        <f t="shared" si="2"/>
        <v>0</v>
      </c>
      <c r="L7" s="9">
        <v>1</v>
      </c>
      <c r="M7" s="10">
        <v>0</v>
      </c>
      <c r="N7" s="8">
        <f t="shared" si="3"/>
        <v>0</v>
      </c>
      <c r="O7" s="8">
        <f t="shared" si="4"/>
        <v>0</v>
      </c>
      <c r="P7" s="10">
        <v>0</v>
      </c>
      <c r="Q7" s="8">
        <f t="shared" si="5"/>
        <v>0</v>
      </c>
      <c r="R7" s="8">
        <f t="shared" si="6"/>
        <v>0</v>
      </c>
      <c r="S7" s="8">
        <f t="shared" si="7"/>
        <v>0</v>
      </c>
      <c r="T7" s="8">
        <f t="shared" si="8"/>
        <v>0</v>
      </c>
      <c r="U7" s="7">
        <f t="shared" si="9"/>
        <v>0</v>
      </c>
      <c r="V7" s="11">
        <v>0</v>
      </c>
      <c r="W7" s="12">
        <f t="shared" si="10"/>
        <v>0</v>
      </c>
      <c r="X7" s="13" t="str">
        <f t="shared" si="11"/>
        <v>-</v>
      </c>
      <c r="Y7" s="14">
        <v>0</v>
      </c>
      <c r="Z7" s="15">
        <f t="shared" si="12"/>
        <v>0</v>
      </c>
      <c r="AA7" s="16" t="str">
        <f t="shared" si="13"/>
        <v>-</v>
      </c>
      <c r="AB7" s="17">
        <v>0</v>
      </c>
      <c r="AC7" s="7">
        <v>0</v>
      </c>
      <c r="AD7" s="7" t="str">
        <f t="shared" si="14"/>
        <v>-</v>
      </c>
      <c r="AE7" s="8">
        <v>0</v>
      </c>
      <c r="AF7" s="7">
        <v>1</v>
      </c>
      <c r="AG7" s="18" t="s">
        <v>76</v>
      </c>
    </row>
    <row r="8" spans="1:33" ht="30.2" customHeight="1" x14ac:dyDescent="0.3">
      <c r="A8" s="5" t="s">
        <v>37</v>
      </c>
      <c r="B8" s="6" t="s">
        <v>38</v>
      </c>
      <c r="C8" s="7"/>
      <c r="D8" s="7" t="s">
        <v>39</v>
      </c>
      <c r="E8" s="7" t="s">
        <v>42</v>
      </c>
      <c r="F8" s="7" t="s">
        <v>40</v>
      </c>
      <c r="G8" s="8">
        <v>0</v>
      </c>
      <c r="H8" s="8">
        <f t="shared" si="0"/>
        <v>0</v>
      </c>
      <c r="I8" s="7">
        <v>0</v>
      </c>
      <c r="J8" s="8">
        <f t="shared" si="1"/>
        <v>0</v>
      </c>
      <c r="K8" s="8">
        <f t="shared" si="2"/>
        <v>0</v>
      </c>
      <c r="L8" s="9">
        <v>1</v>
      </c>
      <c r="M8" s="10">
        <v>0</v>
      </c>
      <c r="N8" s="8">
        <f t="shared" si="3"/>
        <v>0</v>
      </c>
      <c r="O8" s="8">
        <f t="shared" si="4"/>
        <v>0</v>
      </c>
      <c r="P8" s="10">
        <v>0</v>
      </c>
      <c r="Q8" s="8">
        <f t="shared" si="5"/>
        <v>0</v>
      </c>
      <c r="R8" s="8">
        <f t="shared" si="6"/>
        <v>0</v>
      </c>
      <c r="S8" s="8">
        <f t="shared" si="7"/>
        <v>0</v>
      </c>
      <c r="T8" s="8">
        <f t="shared" si="8"/>
        <v>0</v>
      </c>
      <c r="U8" s="7">
        <f t="shared" si="9"/>
        <v>0</v>
      </c>
      <c r="V8" s="11">
        <v>0</v>
      </c>
      <c r="W8" s="12">
        <f t="shared" si="10"/>
        <v>0</v>
      </c>
      <c r="X8" s="13" t="str">
        <f t="shared" si="11"/>
        <v>-</v>
      </c>
      <c r="Y8" s="14">
        <v>0</v>
      </c>
      <c r="Z8" s="15">
        <f t="shared" si="12"/>
        <v>0</v>
      </c>
      <c r="AA8" s="16" t="str">
        <f t="shared" si="13"/>
        <v>-</v>
      </c>
      <c r="AB8" s="17">
        <v>0</v>
      </c>
      <c r="AC8" s="7">
        <v>0</v>
      </c>
      <c r="AD8" s="7" t="str">
        <f t="shared" si="14"/>
        <v>-</v>
      </c>
      <c r="AE8" s="8">
        <v>0</v>
      </c>
      <c r="AF8" s="7">
        <v>1</v>
      </c>
      <c r="AG8" s="18" t="s">
        <v>76</v>
      </c>
    </row>
    <row r="9" spans="1:33" ht="30.2" customHeight="1" x14ac:dyDescent="0.3">
      <c r="A9" s="5" t="s">
        <v>37</v>
      </c>
      <c r="B9" s="6" t="s">
        <v>38</v>
      </c>
      <c r="C9" s="7"/>
      <c r="D9" s="7" t="s">
        <v>39</v>
      </c>
      <c r="E9" s="7" t="s">
        <v>43</v>
      </c>
      <c r="F9" s="7" t="s">
        <v>40</v>
      </c>
      <c r="G9" s="8">
        <v>0</v>
      </c>
      <c r="H9" s="8">
        <f t="shared" si="0"/>
        <v>0</v>
      </c>
      <c r="I9" s="7">
        <v>0</v>
      </c>
      <c r="J9" s="8">
        <f t="shared" si="1"/>
        <v>0</v>
      </c>
      <c r="K9" s="8">
        <f t="shared" si="2"/>
        <v>0</v>
      </c>
      <c r="L9" s="9">
        <v>1</v>
      </c>
      <c r="M9" s="10">
        <v>0</v>
      </c>
      <c r="N9" s="8">
        <f t="shared" si="3"/>
        <v>0</v>
      </c>
      <c r="O9" s="8">
        <f t="shared" si="4"/>
        <v>0</v>
      </c>
      <c r="P9" s="10">
        <v>0</v>
      </c>
      <c r="Q9" s="8">
        <f t="shared" si="5"/>
        <v>0</v>
      </c>
      <c r="R9" s="8">
        <f t="shared" si="6"/>
        <v>0</v>
      </c>
      <c r="S9" s="8">
        <f t="shared" si="7"/>
        <v>0</v>
      </c>
      <c r="T9" s="8">
        <f t="shared" si="8"/>
        <v>0</v>
      </c>
      <c r="U9" s="7">
        <f t="shared" si="9"/>
        <v>0</v>
      </c>
      <c r="V9" s="11">
        <v>0</v>
      </c>
      <c r="W9" s="12">
        <f t="shared" si="10"/>
        <v>0</v>
      </c>
      <c r="X9" s="13" t="str">
        <f t="shared" si="11"/>
        <v>-</v>
      </c>
      <c r="Y9" s="14">
        <v>0</v>
      </c>
      <c r="Z9" s="15">
        <f t="shared" si="12"/>
        <v>0</v>
      </c>
      <c r="AA9" s="16" t="str">
        <f t="shared" si="13"/>
        <v>-</v>
      </c>
      <c r="AB9" s="17">
        <v>0</v>
      </c>
      <c r="AC9" s="7">
        <v>0</v>
      </c>
      <c r="AD9" s="7" t="str">
        <f t="shared" si="14"/>
        <v>-</v>
      </c>
      <c r="AE9" s="8">
        <v>0</v>
      </c>
      <c r="AF9" s="7">
        <v>1</v>
      </c>
      <c r="AG9" s="18" t="s">
        <v>76</v>
      </c>
    </row>
    <row r="10" spans="1:33" ht="30.2" customHeight="1" x14ac:dyDescent="0.3">
      <c r="A10" s="5" t="s">
        <v>37</v>
      </c>
      <c r="B10" s="6" t="s">
        <v>38</v>
      </c>
      <c r="C10" s="7"/>
      <c r="D10" s="7" t="s">
        <v>39</v>
      </c>
      <c r="E10" s="7" t="s">
        <v>44</v>
      </c>
      <c r="F10" s="7" t="s">
        <v>40</v>
      </c>
      <c r="G10" s="8">
        <v>0</v>
      </c>
      <c r="H10" s="8">
        <f t="shared" si="0"/>
        <v>0</v>
      </c>
      <c r="I10" s="7">
        <v>0</v>
      </c>
      <c r="J10" s="8">
        <f t="shared" si="1"/>
        <v>0</v>
      </c>
      <c r="K10" s="8">
        <f t="shared" si="2"/>
        <v>0</v>
      </c>
      <c r="L10" s="9">
        <v>1</v>
      </c>
      <c r="M10" s="10">
        <v>0</v>
      </c>
      <c r="N10" s="8">
        <f t="shared" si="3"/>
        <v>0</v>
      </c>
      <c r="O10" s="8">
        <f t="shared" si="4"/>
        <v>0</v>
      </c>
      <c r="P10" s="10">
        <v>0</v>
      </c>
      <c r="Q10" s="8">
        <f t="shared" si="5"/>
        <v>0</v>
      </c>
      <c r="R10" s="8">
        <f t="shared" si="6"/>
        <v>0</v>
      </c>
      <c r="S10" s="8">
        <f t="shared" si="7"/>
        <v>0</v>
      </c>
      <c r="T10" s="8">
        <f t="shared" si="8"/>
        <v>0</v>
      </c>
      <c r="U10" s="7">
        <f t="shared" si="9"/>
        <v>0</v>
      </c>
      <c r="V10" s="11">
        <v>0</v>
      </c>
      <c r="W10" s="12">
        <f t="shared" si="10"/>
        <v>0</v>
      </c>
      <c r="X10" s="13" t="str">
        <f t="shared" si="11"/>
        <v>-</v>
      </c>
      <c r="Y10" s="14">
        <v>0</v>
      </c>
      <c r="Z10" s="15">
        <f t="shared" si="12"/>
        <v>0</v>
      </c>
      <c r="AA10" s="16" t="str">
        <f t="shared" si="13"/>
        <v>-</v>
      </c>
      <c r="AB10" s="17">
        <v>0</v>
      </c>
      <c r="AC10" s="7">
        <v>0</v>
      </c>
      <c r="AD10" s="7" t="str">
        <f t="shared" si="14"/>
        <v>-</v>
      </c>
      <c r="AE10" s="8">
        <v>0</v>
      </c>
      <c r="AF10" s="7">
        <v>1</v>
      </c>
      <c r="AG10" s="18" t="s">
        <v>76</v>
      </c>
    </row>
    <row r="11" spans="1:33" ht="30.2" customHeight="1" x14ac:dyDescent="0.3">
      <c r="A11" s="5" t="s">
        <v>37</v>
      </c>
      <c r="B11" s="6" t="s">
        <v>38</v>
      </c>
      <c r="C11" s="7"/>
      <c r="D11" s="7" t="s">
        <v>39</v>
      </c>
      <c r="E11" s="7" t="s">
        <v>45</v>
      </c>
      <c r="F11" s="7" t="s">
        <v>40</v>
      </c>
      <c r="G11" s="8">
        <v>0</v>
      </c>
      <c r="H11" s="8">
        <f t="shared" si="0"/>
        <v>0</v>
      </c>
      <c r="I11" s="7">
        <v>0</v>
      </c>
      <c r="J11" s="8">
        <f t="shared" si="1"/>
        <v>0</v>
      </c>
      <c r="K11" s="8">
        <f t="shared" si="2"/>
        <v>0</v>
      </c>
      <c r="L11" s="9">
        <v>1</v>
      </c>
      <c r="M11" s="10">
        <v>0</v>
      </c>
      <c r="N11" s="8">
        <f t="shared" si="3"/>
        <v>0</v>
      </c>
      <c r="O11" s="8">
        <f t="shared" si="4"/>
        <v>0</v>
      </c>
      <c r="P11" s="10">
        <v>0</v>
      </c>
      <c r="Q11" s="8">
        <f t="shared" si="5"/>
        <v>0</v>
      </c>
      <c r="R11" s="8">
        <f t="shared" si="6"/>
        <v>0</v>
      </c>
      <c r="S11" s="8">
        <f t="shared" si="7"/>
        <v>0</v>
      </c>
      <c r="T11" s="8">
        <f t="shared" si="8"/>
        <v>0</v>
      </c>
      <c r="U11" s="7">
        <f t="shared" si="9"/>
        <v>0</v>
      </c>
      <c r="V11" s="11">
        <v>0</v>
      </c>
      <c r="W11" s="12">
        <f t="shared" si="10"/>
        <v>0</v>
      </c>
      <c r="X11" s="13" t="str">
        <f t="shared" si="11"/>
        <v>-</v>
      </c>
      <c r="Y11" s="14">
        <v>0</v>
      </c>
      <c r="Z11" s="15">
        <f t="shared" si="12"/>
        <v>0</v>
      </c>
      <c r="AA11" s="16" t="str">
        <f t="shared" si="13"/>
        <v>-</v>
      </c>
      <c r="AB11" s="17">
        <v>0</v>
      </c>
      <c r="AC11" s="7">
        <v>0</v>
      </c>
      <c r="AD11" s="7" t="str">
        <f t="shared" si="14"/>
        <v>-</v>
      </c>
      <c r="AE11" s="8">
        <v>0</v>
      </c>
      <c r="AF11" s="7">
        <v>1</v>
      </c>
      <c r="AG11" s="18" t="s">
        <v>76</v>
      </c>
    </row>
    <row r="12" spans="1:33" ht="30.2" customHeight="1" x14ac:dyDescent="0.3">
      <c r="A12" s="5" t="s">
        <v>37</v>
      </c>
      <c r="B12" s="6" t="s">
        <v>38</v>
      </c>
      <c r="C12" s="7"/>
      <c r="D12" s="7" t="s">
        <v>39</v>
      </c>
      <c r="E12" s="7" t="s">
        <v>45</v>
      </c>
      <c r="F12" s="7" t="s">
        <v>40</v>
      </c>
      <c r="G12" s="8">
        <v>0</v>
      </c>
      <c r="H12" s="8">
        <f t="shared" si="0"/>
        <v>0</v>
      </c>
      <c r="I12" s="7">
        <v>0</v>
      </c>
      <c r="J12" s="8">
        <f t="shared" si="1"/>
        <v>0</v>
      </c>
      <c r="K12" s="8">
        <f t="shared" si="2"/>
        <v>0</v>
      </c>
      <c r="L12" s="9">
        <v>1</v>
      </c>
      <c r="M12" s="10">
        <v>0</v>
      </c>
      <c r="N12" s="8">
        <f t="shared" si="3"/>
        <v>0</v>
      </c>
      <c r="O12" s="8">
        <f t="shared" si="4"/>
        <v>0</v>
      </c>
      <c r="P12" s="10">
        <v>0</v>
      </c>
      <c r="Q12" s="8">
        <f t="shared" si="5"/>
        <v>0</v>
      </c>
      <c r="R12" s="8">
        <f t="shared" si="6"/>
        <v>0</v>
      </c>
      <c r="S12" s="8">
        <f t="shared" si="7"/>
        <v>0</v>
      </c>
      <c r="T12" s="8">
        <f t="shared" si="8"/>
        <v>0</v>
      </c>
      <c r="U12" s="7">
        <f t="shared" si="9"/>
        <v>0</v>
      </c>
      <c r="V12" s="11">
        <v>0</v>
      </c>
      <c r="W12" s="12">
        <f t="shared" si="10"/>
        <v>0</v>
      </c>
      <c r="X12" s="13" t="str">
        <f t="shared" si="11"/>
        <v>-</v>
      </c>
      <c r="Y12" s="14">
        <v>0</v>
      </c>
      <c r="Z12" s="15">
        <f t="shared" si="12"/>
        <v>0</v>
      </c>
      <c r="AA12" s="16" t="str">
        <f t="shared" si="13"/>
        <v>-</v>
      </c>
      <c r="AB12" s="17">
        <v>0</v>
      </c>
      <c r="AC12" s="7">
        <v>0</v>
      </c>
      <c r="AD12" s="7" t="str">
        <f t="shared" si="14"/>
        <v>-</v>
      </c>
      <c r="AE12" s="8">
        <v>0</v>
      </c>
      <c r="AF12" s="7">
        <v>1</v>
      </c>
      <c r="AG12" s="18" t="s">
        <v>76</v>
      </c>
    </row>
    <row r="13" spans="1:33" ht="20.100000000000001" customHeight="1" x14ac:dyDescent="0.3">
      <c r="A13" s="27" t="s">
        <v>46</v>
      </c>
      <c r="B13" s="28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</row>
    <row r="14" spans="1:33" ht="30.2" customHeight="1" x14ac:dyDescent="0.3">
      <c r="A14" s="5" t="s">
        <v>47</v>
      </c>
      <c r="B14" s="6" t="s">
        <v>48</v>
      </c>
      <c r="C14" s="7" t="s">
        <v>77</v>
      </c>
      <c r="D14" s="7" t="s">
        <v>49</v>
      </c>
      <c r="E14" s="7" t="s">
        <v>56</v>
      </c>
      <c r="F14" s="7" t="s">
        <v>50</v>
      </c>
      <c r="G14" s="8">
        <v>0</v>
      </c>
      <c r="H14" s="8">
        <f t="shared" ref="H14:H15" si="15">G14 * ( 1 - M14 )</f>
        <v>0</v>
      </c>
      <c r="I14" s="7">
        <v>0</v>
      </c>
      <c r="J14" s="8">
        <f t="shared" ref="J14:J15" si="16">G14 * I14 * L14</f>
        <v>0</v>
      </c>
      <c r="K14" s="8">
        <f t="shared" ref="K14:K15" si="17">(G14 * I14 * L14) * (1+AB14 )</f>
        <v>0</v>
      </c>
      <c r="L14" s="9">
        <v>1</v>
      </c>
      <c r="M14" s="10">
        <v>0</v>
      </c>
      <c r="N14" s="8">
        <f t="shared" ref="N14:N15" si="18">(G14 * I14 * L14)  * ( 1 - M14 )</f>
        <v>0</v>
      </c>
      <c r="O14" s="8">
        <f t="shared" ref="O14:O15" si="19">((G14 * I14 * L14) * (1+AB14 ))  * ( 1 - M14 )</f>
        <v>0</v>
      </c>
      <c r="P14" s="10">
        <v>0</v>
      </c>
      <c r="Q14" s="8">
        <f t="shared" ref="Q14:Q15" si="20">((G14 * I14 * L14) * (1- M14)  * P14)</f>
        <v>0</v>
      </c>
      <c r="R14" s="8">
        <f t="shared" ref="R14:R43" si="21">J14+Q14</f>
        <v>0</v>
      </c>
      <c r="S14" s="8">
        <f t="shared" ref="S14:S15" si="22">(((G14 * I14 * L14) * (1+AB14 )) * (1- M14)  * P14)</f>
        <v>0</v>
      </c>
      <c r="T14" s="8">
        <f t="shared" ref="T14:T15" si="23">(((G14 * I14 * L14) * (1+AB14 ))  * ( 1 - M14 ))*AF14 +(1+AB14 )*(((G14 * I14 * L14) * (1- M14)  * P14))</f>
        <v>0</v>
      </c>
      <c r="U14" s="7" t="str">
        <f t="shared" ref="U14:U15" si="24">IFERROR((I14) / V14, "-")</f>
        <v>-</v>
      </c>
      <c r="V14" s="11">
        <v>0</v>
      </c>
      <c r="W14" s="12">
        <f t="shared" ref="W14:W15" si="25">I14</f>
        <v>0</v>
      </c>
      <c r="X14" s="13" t="str">
        <f t="shared" ref="X14:X15" si="26">IFERROR(AE14 / (I14), "-")</f>
        <v>-</v>
      </c>
      <c r="Y14" s="14">
        <v>0</v>
      </c>
      <c r="Z14" s="15">
        <f t="shared" ref="Z14:Z15" si="27">ROUND((I14) * Y14,0)</f>
        <v>0</v>
      </c>
      <c r="AA14" s="16" t="str">
        <f t="shared" ref="AA14:AA15" si="28">IFERROR(AE14 / (ROUND((I14) * Y14,0)), "-")</f>
        <v>-</v>
      </c>
      <c r="AB14" s="17">
        <v>0</v>
      </c>
      <c r="AC14" s="7">
        <v>0</v>
      </c>
      <c r="AD14" s="7" t="str">
        <f t="shared" ref="AD14:AD15" si="29">IFERROR(((I14) / V14)  /AC14, "-")</f>
        <v>-</v>
      </c>
      <c r="AE14" s="8">
        <v>0</v>
      </c>
      <c r="AF14" s="7">
        <v>1</v>
      </c>
      <c r="AG14" s="18" t="s">
        <v>76</v>
      </c>
    </row>
    <row r="15" spans="1:33" ht="30.2" customHeight="1" x14ac:dyDescent="0.3">
      <c r="A15" s="5" t="s">
        <v>47</v>
      </c>
      <c r="B15" s="6" t="s">
        <v>51</v>
      </c>
      <c r="C15" s="7" t="s">
        <v>77</v>
      </c>
      <c r="D15" s="7" t="s">
        <v>52</v>
      </c>
      <c r="E15" s="7" t="s">
        <v>56</v>
      </c>
      <c r="F15" s="7" t="s">
        <v>50</v>
      </c>
      <c r="G15" s="8">
        <v>0</v>
      </c>
      <c r="H15" s="8">
        <f t="shared" si="15"/>
        <v>0</v>
      </c>
      <c r="I15" s="7">
        <v>0</v>
      </c>
      <c r="J15" s="8">
        <f t="shared" si="16"/>
        <v>0</v>
      </c>
      <c r="K15" s="8">
        <f t="shared" si="17"/>
        <v>0</v>
      </c>
      <c r="L15" s="9">
        <v>1</v>
      </c>
      <c r="M15" s="10">
        <v>0</v>
      </c>
      <c r="N15" s="8">
        <f t="shared" si="18"/>
        <v>0</v>
      </c>
      <c r="O15" s="8">
        <f t="shared" si="19"/>
        <v>0</v>
      </c>
      <c r="P15" s="10">
        <v>0</v>
      </c>
      <c r="Q15" s="8">
        <f t="shared" si="20"/>
        <v>0</v>
      </c>
      <c r="R15" s="8">
        <f t="shared" si="21"/>
        <v>0</v>
      </c>
      <c r="S15" s="8">
        <f t="shared" si="22"/>
        <v>0</v>
      </c>
      <c r="T15" s="8">
        <f t="shared" si="23"/>
        <v>0</v>
      </c>
      <c r="U15" s="7" t="str">
        <f t="shared" si="24"/>
        <v>-</v>
      </c>
      <c r="V15" s="11">
        <v>0</v>
      </c>
      <c r="W15" s="12">
        <f t="shared" si="25"/>
        <v>0</v>
      </c>
      <c r="X15" s="13" t="str">
        <f t="shared" si="26"/>
        <v>-</v>
      </c>
      <c r="Y15" s="14">
        <v>0</v>
      </c>
      <c r="Z15" s="15">
        <f t="shared" si="27"/>
        <v>0</v>
      </c>
      <c r="AA15" s="16" t="str">
        <f t="shared" si="28"/>
        <v>-</v>
      </c>
      <c r="AB15" s="17">
        <v>0</v>
      </c>
      <c r="AC15" s="7">
        <v>0</v>
      </c>
      <c r="AD15" s="7" t="str">
        <f t="shared" si="29"/>
        <v>-</v>
      </c>
      <c r="AE15" s="8">
        <v>0</v>
      </c>
      <c r="AF15" s="7">
        <v>1</v>
      </c>
      <c r="AG15" s="18" t="s">
        <v>76</v>
      </c>
    </row>
    <row r="16" spans="1:33" ht="30.2" customHeight="1" x14ac:dyDescent="0.3">
      <c r="A16" s="5" t="s">
        <v>47</v>
      </c>
      <c r="B16" s="6" t="s">
        <v>53</v>
      </c>
      <c r="C16" s="7" t="s">
        <v>77</v>
      </c>
      <c r="D16" s="7" t="s">
        <v>52</v>
      </c>
      <c r="E16" s="7" t="s">
        <v>56</v>
      </c>
      <c r="F16" s="7" t="s">
        <v>50</v>
      </c>
      <c r="G16" s="8">
        <v>0</v>
      </c>
      <c r="H16" s="8">
        <f t="shared" ref="H16:H43" si="30">G16 * ( 1 - M16 )</f>
        <v>0</v>
      </c>
      <c r="I16" s="7">
        <v>0</v>
      </c>
      <c r="J16" s="8">
        <f t="shared" ref="J16:J43" si="31">G16 * I16 * L16</f>
        <v>0</v>
      </c>
      <c r="K16" s="8">
        <f t="shared" ref="K16:K43" si="32">(G16 * I16 * L16) * (1+AB16 )</f>
        <v>0</v>
      </c>
      <c r="L16" s="9">
        <v>1</v>
      </c>
      <c r="M16" s="10">
        <v>0</v>
      </c>
      <c r="N16" s="8">
        <f t="shared" ref="N16:N43" si="33">(G16 * I16 * L16)  * ( 1 - M16 )</f>
        <v>0</v>
      </c>
      <c r="O16" s="8">
        <f t="shared" ref="O16:O43" si="34">((G16 * I16 * L16) * (1+AB16 ))  * ( 1 - M16 )</f>
        <v>0</v>
      </c>
      <c r="P16" s="10">
        <v>0</v>
      </c>
      <c r="Q16" s="8">
        <f t="shared" ref="Q16:Q43" si="35">((G16 * I16 * L16) * (1- M16)  * P16)</f>
        <v>0</v>
      </c>
      <c r="R16" s="8">
        <f t="shared" si="21"/>
        <v>0</v>
      </c>
      <c r="S16" s="8">
        <f t="shared" ref="S16:S43" si="36">(((G16 * I16 * L16) * (1+AB16 )) * (1- M16)  * P16)</f>
        <v>0</v>
      </c>
      <c r="T16" s="8">
        <f t="shared" ref="T16:T43" si="37">(((G16 * I16 * L16) * (1+AB16 ))  * ( 1 - M16 ))*AF16 +(1+AB16 )*(((G16 * I16 * L16) * (1- M16)  * P16))</f>
        <v>0</v>
      </c>
      <c r="U16" s="7" t="str">
        <f t="shared" ref="U16:U43" si="38">IFERROR((I16) / V16, "-")</f>
        <v>-</v>
      </c>
      <c r="V16" s="11">
        <v>0</v>
      </c>
      <c r="W16" s="12">
        <f t="shared" ref="W16:W43" si="39">I16</f>
        <v>0</v>
      </c>
      <c r="X16" s="13" t="str">
        <f t="shared" ref="X16:X43" si="40">IFERROR(AE16 / (I16), "-")</f>
        <v>-</v>
      </c>
      <c r="Y16" s="14">
        <v>0</v>
      </c>
      <c r="Z16" s="15">
        <f t="shared" ref="Z16:Z43" si="41">ROUND((I16) * Y16,0)</f>
        <v>0</v>
      </c>
      <c r="AA16" s="16" t="str">
        <f t="shared" ref="AA16:AA43" si="42">IFERROR(AE16 / (ROUND((I16) * Y16,0)), "-")</f>
        <v>-</v>
      </c>
      <c r="AB16" s="17">
        <v>0</v>
      </c>
      <c r="AC16" s="7">
        <v>0</v>
      </c>
      <c r="AD16" s="7" t="str">
        <f t="shared" ref="AD16:AD43" si="43">IFERROR(((I16) / V16)  /AC16, "-")</f>
        <v>-</v>
      </c>
      <c r="AE16" s="8">
        <v>0</v>
      </c>
      <c r="AF16" s="7">
        <v>1</v>
      </c>
      <c r="AG16" s="18" t="s">
        <v>76</v>
      </c>
    </row>
    <row r="17" spans="1:33" ht="30.2" customHeight="1" x14ac:dyDescent="0.3">
      <c r="A17" s="5" t="s">
        <v>54</v>
      </c>
      <c r="B17" s="6" t="s">
        <v>48</v>
      </c>
      <c r="C17" s="7" t="s">
        <v>77</v>
      </c>
      <c r="D17" s="7" t="s">
        <v>49</v>
      </c>
      <c r="E17" s="7" t="s">
        <v>56</v>
      </c>
      <c r="F17" s="7" t="s">
        <v>50</v>
      </c>
      <c r="G17" s="8">
        <v>0</v>
      </c>
      <c r="H17" s="8">
        <f t="shared" si="30"/>
        <v>0</v>
      </c>
      <c r="I17" s="7">
        <v>0</v>
      </c>
      <c r="J17" s="8">
        <f t="shared" si="31"/>
        <v>0</v>
      </c>
      <c r="K17" s="8">
        <f t="shared" si="32"/>
        <v>0</v>
      </c>
      <c r="L17" s="9">
        <v>1</v>
      </c>
      <c r="M17" s="10">
        <v>0</v>
      </c>
      <c r="N17" s="8">
        <f t="shared" si="33"/>
        <v>0</v>
      </c>
      <c r="O17" s="8">
        <f t="shared" si="34"/>
        <v>0</v>
      </c>
      <c r="P17" s="10">
        <v>0</v>
      </c>
      <c r="Q17" s="8">
        <f t="shared" si="35"/>
        <v>0</v>
      </c>
      <c r="R17" s="8">
        <f t="shared" si="21"/>
        <v>0</v>
      </c>
      <c r="S17" s="8">
        <f t="shared" si="36"/>
        <v>0</v>
      </c>
      <c r="T17" s="8">
        <f t="shared" si="37"/>
        <v>0</v>
      </c>
      <c r="U17" s="7" t="str">
        <f t="shared" si="38"/>
        <v>-</v>
      </c>
      <c r="V17" s="11">
        <v>0</v>
      </c>
      <c r="W17" s="12">
        <f t="shared" si="39"/>
        <v>0</v>
      </c>
      <c r="X17" s="13" t="str">
        <f t="shared" si="40"/>
        <v>-</v>
      </c>
      <c r="Y17" s="14">
        <v>0</v>
      </c>
      <c r="Z17" s="15">
        <f t="shared" si="41"/>
        <v>0</v>
      </c>
      <c r="AA17" s="16" t="str">
        <f t="shared" si="42"/>
        <v>-</v>
      </c>
      <c r="AB17" s="17">
        <v>0</v>
      </c>
      <c r="AC17" s="7">
        <v>0</v>
      </c>
      <c r="AD17" s="7" t="str">
        <f t="shared" si="43"/>
        <v>-</v>
      </c>
      <c r="AE17" s="8">
        <v>0</v>
      </c>
      <c r="AF17" s="7">
        <v>1</v>
      </c>
      <c r="AG17" s="18" t="s">
        <v>76</v>
      </c>
    </row>
    <row r="18" spans="1:33" ht="30.2" customHeight="1" x14ac:dyDescent="0.3">
      <c r="A18" s="5" t="s">
        <v>54</v>
      </c>
      <c r="B18" s="6" t="s">
        <v>55</v>
      </c>
      <c r="C18" s="7" t="s">
        <v>77</v>
      </c>
      <c r="D18" s="7" t="s">
        <v>52</v>
      </c>
      <c r="E18" s="7" t="s">
        <v>56</v>
      </c>
      <c r="F18" s="7" t="s">
        <v>50</v>
      </c>
      <c r="G18" s="8">
        <v>0</v>
      </c>
      <c r="H18" s="8">
        <f t="shared" si="30"/>
        <v>0</v>
      </c>
      <c r="I18" s="7">
        <v>0</v>
      </c>
      <c r="J18" s="8">
        <f t="shared" si="31"/>
        <v>0</v>
      </c>
      <c r="K18" s="8">
        <f t="shared" si="32"/>
        <v>0</v>
      </c>
      <c r="L18" s="9">
        <v>1</v>
      </c>
      <c r="M18" s="10">
        <v>0</v>
      </c>
      <c r="N18" s="8">
        <f t="shared" si="33"/>
        <v>0</v>
      </c>
      <c r="O18" s="8">
        <f t="shared" si="34"/>
        <v>0</v>
      </c>
      <c r="P18" s="10">
        <v>0</v>
      </c>
      <c r="Q18" s="8">
        <f t="shared" si="35"/>
        <v>0</v>
      </c>
      <c r="R18" s="8">
        <f t="shared" si="21"/>
        <v>0</v>
      </c>
      <c r="S18" s="8">
        <f t="shared" si="36"/>
        <v>0</v>
      </c>
      <c r="T18" s="8">
        <f t="shared" si="37"/>
        <v>0</v>
      </c>
      <c r="U18" s="7" t="str">
        <f t="shared" si="38"/>
        <v>-</v>
      </c>
      <c r="V18" s="11">
        <v>0</v>
      </c>
      <c r="W18" s="12">
        <f t="shared" si="39"/>
        <v>0</v>
      </c>
      <c r="X18" s="13" t="str">
        <f t="shared" si="40"/>
        <v>-</v>
      </c>
      <c r="Y18" s="14">
        <v>0</v>
      </c>
      <c r="Z18" s="15">
        <f t="shared" si="41"/>
        <v>0</v>
      </c>
      <c r="AA18" s="16" t="str">
        <f t="shared" si="42"/>
        <v>-</v>
      </c>
      <c r="AB18" s="17">
        <v>0</v>
      </c>
      <c r="AC18" s="7">
        <v>0</v>
      </c>
      <c r="AD18" s="7" t="str">
        <f t="shared" si="43"/>
        <v>-</v>
      </c>
      <c r="AE18" s="8">
        <v>0</v>
      </c>
      <c r="AF18" s="7">
        <v>1</v>
      </c>
      <c r="AG18" s="18" t="s">
        <v>76</v>
      </c>
    </row>
    <row r="19" spans="1:33" ht="30.2" customHeight="1" x14ac:dyDescent="0.3">
      <c r="A19" s="5" t="s">
        <v>47</v>
      </c>
      <c r="B19" s="6" t="s">
        <v>48</v>
      </c>
      <c r="C19" s="7" t="s">
        <v>77</v>
      </c>
      <c r="D19" s="7" t="s">
        <v>49</v>
      </c>
      <c r="E19" s="7" t="s">
        <v>41</v>
      </c>
      <c r="F19" s="7" t="s">
        <v>50</v>
      </c>
      <c r="G19" s="8">
        <v>0</v>
      </c>
      <c r="H19" s="8">
        <f t="shared" si="30"/>
        <v>0</v>
      </c>
      <c r="I19" s="7">
        <v>0</v>
      </c>
      <c r="J19" s="8">
        <f t="shared" si="31"/>
        <v>0</v>
      </c>
      <c r="K19" s="8">
        <f t="shared" si="32"/>
        <v>0</v>
      </c>
      <c r="L19" s="9">
        <v>1</v>
      </c>
      <c r="M19" s="10">
        <v>0</v>
      </c>
      <c r="N19" s="8">
        <f t="shared" si="33"/>
        <v>0</v>
      </c>
      <c r="O19" s="8">
        <f t="shared" si="34"/>
        <v>0</v>
      </c>
      <c r="P19" s="10">
        <v>0</v>
      </c>
      <c r="Q19" s="8">
        <f t="shared" si="35"/>
        <v>0</v>
      </c>
      <c r="R19" s="8">
        <f t="shared" si="21"/>
        <v>0</v>
      </c>
      <c r="S19" s="8">
        <f t="shared" si="36"/>
        <v>0</v>
      </c>
      <c r="T19" s="8">
        <f t="shared" si="37"/>
        <v>0</v>
      </c>
      <c r="U19" s="7" t="str">
        <f t="shared" si="38"/>
        <v>-</v>
      </c>
      <c r="V19" s="11">
        <v>0</v>
      </c>
      <c r="W19" s="12">
        <f t="shared" si="39"/>
        <v>0</v>
      </c>
      <c r="X19" s="13" t="str">
        <f t="shared" si="40"/>
        <v>-</v>
      </c>
      <c r="Y19" s="14">
        <v>0</v>
      </c>
      <c r="Z19" s="15">
        <f t="shared" si="41"/>
        <v>0</v>
      </c>
      <c r="AA19" s="16" t="str">
        <f t="shared" si="42"/>
        <v>-</v>
      </c>
      <c r="AB19" s="17">
        <v>0</v>
      </c>
      <c r="AC19" s="7">
        <v>0</v>
      </c>
      <c r="AD19" s="7" t="str">
        <f t="shared" si="43"/>
        <v>-</v>
      </c>
      <c r="AE19" s="8">
        <v>0</v>
      </c>
      <c r="AF19" s="7">
        <v>1</v>
      </c>
      <c r="AG19" s="18" t="s">
        <v>76</v>
      </c>
    </row>
    <row r="20" spans="1:33" ht="30.2" customHeight="1" x14ac:dyDescent="0.3">
      <c r="A20" s="5" t="s">
        <v>47</v>
      </c>
      <c r="B20" s="6" t="s">
        <v>51</v>
      </c>
      <c r="C20" s="7" t="s">
        <v>77</v>
      </c>
      <c r="D20" s="7" t="s">
        <v>52</v>
      </c>
      <c r="E20" s="7" t="s">
        <v>41</v>
      </c>
      <c r="F20" s="7" t="s">
        <v>50</v>
      </c>
      <c r="G20" s="8">
        <v>0</v>
      </c>
      <c r="H20" s="8">
        <f t="shared" si="30"/>
        <v>0</v>
      </c>
      <c r="I20" s="7">
        <v>0</v>
      </c>
      <c r="J20" s="8">
        <f t="shared" si="31"/>
        <v>0</v>
      </c>
      <c r="K20" s="8">
        <f t="shared" si="32"/>
        <v>0</v>
      </c>
      <c r="L20" s="9">
        <v>1</v>
      </c>
      <c r="M20" s="10">
        <v>0</v>
      </c>
      <c r="N20" s="8">
        <f t="shared" si="33"/>
        <v>0</v>
      </c>
      <c r="O20" s="8">
        <f t="shared" si="34"/>
        <v>0</v>
      </c>
      <c r="P20" s="10">
        <v>0</v>
      </c>
      <c r="Q20" s="8">
        <f t="shared" si="35"/>
        <v>0</v>
      </c>
      <c r="R20" s="8">
        <f t="shared" si="21"/>
        <v>0</v>
      </c>
      <c r="S20" s="8">
        <f t="shared" si="36"/>
        <v>0</v>
      </c>
      <c r="T20" s="8">
        <f t="shared" si="37"/>
        <v>0</v>
      </c>
      <c r="U20" s="7" t="str">
        <f t="shared" si="38"/>
        <v>-</v>
      </c>
      <c r="V20" s="11">
        <v>0</v>
      </c>
      <c r="W20" s="12">
        <f t="shared" si="39"/>
        <v>0</v>
      </c>
      <c r="X20" s="13" t="str">
        <f t="shared" si="40"/>
        <v>-</v>
      </c>
      <c r="Y20" s="14">
        <v>0</v>
      </c>
      <c r="Z20" s="15">
        <f t="shared" si="41"/>
        <v>0</v>
      </c>
      <c r="AA20" s="16" t="str">
        <f t="shared" si="42"/>
        <v>-</v>
      </c>
      <c r="AB20" s="17">
        <v>0</v>
      </c>
      <c r="AC20" s="7">
        <v>0</v>
      </c>
      <c r="AD20" s="7" t="str">
        <f t="shared" si="43"/>
        <v>-</v>
      </c>
      <c r="AE20" s="8">
        <v>0</v>
      </c>
      <c r="AF20" s="7">
        <v>1</v>
      </c>
      <c r="AG20" s="18" t="s">
        <v>76</v>
      </c>
    </row>
    <row r="21" spans="1:33" ht="30.2" customHeight="1" x14ac:dyDescent="0.3">
      <c r="A21" s="5" t="s">
        <v>47</v>
      </c>
      <c r="B21" s="6" t="s">
        <v>53</v>
      </c>
      <c r="C21" s="7" t="s">
        <v>77</v>
      </c>
      <c r="D21" s="7" t="s">
        <v>52</v>
      </c>
      <c r="E21" s="7" t="s">
        <v>41</v>
      </c>
      <c r="F21" s="7" t="s">
        <v>50</v>
      </c>
      <c r="G21" s="8">
        <v>0</v>
      </c>
      <c r="H21" s="8">
        <f t="shared" si="30"/>
        <v>0</v>
      </c>
      <c r="I21" s="7">
        <v>0</v>
      </c>
      <c r="J21" s="8">
        <f t="shared" si="31"/>
        <v>0</v>
      </c>
      <c r="K21" s="8">
        <f t="shared" si="32"/>
        <v>0</v>
      </c>
      <c r="L21" s="9">
        <v>1</v>
      </c>
      <c r="M21" s="10">
        <v>0</v>
      </c>
      <c r="N21" s="8">
        <f t="shared" si="33"/>
        <v>0</v>
      </c>
      <c r="O21" s="8">
        <f t="shared" si="34"/>
        <v>0</v>
      </c>
      <c r="P21" s="10">
        <v>0</v>
      </c>
      <c r="Q21" s="8">
        <f t="shared" si="35"/>
        <v>0</v>
      </c>
      <c r="R21" s="8">
        <f t="shared" si="21"/>
        <v>0</v>
      </c>
      <c r="S21" s="8">
        <f t="shared" si="36"/>
        <v>0</v>
      </c>
      <c r="T21" s="8">
        <f t="shared" si="37"/>
        <v>0</v>
      </c>
      <c r="U21" s="7" t="str">
        <f t="shared" si="38"/>
        <v>-</v>
      </c>
      <c r="V21" s="11">
        <v>0</v>
      </c>
      <c r="W21" s="12">
        <f t="shared" si="39"/>
        <v>0</v>
      </c>
      <c r="X21" s="13" t="str">
        <f t="shared" si="40"/>
        <v>-</v>
      </c>
      <c r="Y21" s="14">
        <v>0</v>
      </c>
      <c r="Z21" s="15">
        <f t="shared" si="41"/>
        <v>0</v>
      </c>
      <c r="AA21" s="16" t="str">
        <f t="shared" si="42"/>
        <v>-</v>
      </c>
      <c r="AB21" s="17">
        <v>0</v>
      </c>
      <c r="AC21" s="7">
        <v>0</v>
      </c>
      <c r="AD21" s="7" t="str">
        <f t="shared" si="43"/>
        <v>-</v>
      </c>
      <c r="AE21" s="8">
        <v>0</v>
      </c>
      <c r="AF21" s="7">
        <v>1</v>
      </c>
      <c r="AG21" s="18" t="s">
        <v>76</v>
      </c>
    </row>
    <row r="22" spans="1:33" ht="30.2" customHeight="1" x14ac:dyDescent="0.3">
      <c r="A22" s="5" t="s">
        <v>54</v>
      </c>
      <c r="B22" s="6" t="s">
        <v>48</v>
      </c>
      <c r="C22" s="7" t="s">
        <v>77</v>
      </c>
      <c r="D22" s="7" t="s">
        <v>49</v>
      </c>
      <c r="E22" s="7" t="s">
        <v>41</v>
      </c>
      <c r="F22" s="7" t="s">
        <v>50</v>
      </c>
      <c r="G22" s="8">
        <v>0</v>
      </c>
      <c r="H22" s="8">
        <f t="shared" si="30"/>
        <v>0</v>
      </c>
      <c r="I22" s="7">
        <v>0</v>
      </c>
      <c r="J22" s="8">
        <f t="shared" si="31"/>
        <v>0</v>
      </c>
      <c r="K22" s="8">
        <f t="shared" si="32"/>
        <v>0</v>
      </c>
      <c r="L22" s="9">
        <v>1</v>
      </c>
      <c r="M22" s="10">
        <v>0</v>
      </c>
      <c r="N22" s="8">
        <f t="shared" si="33"/>
        <v>0</v>
      </c>
      <c r="O22" s="8">
        <f t="shared" si="34"/>
        <v>0</v>
      </c>
      <c r="P22" s="10">
        <v>0</v>
      </c>
      <c r="Q22" s="8">
        <f t="shared" si="35"/>
        <v>0</v>
      </c>
      <c r="R22" s="8">
        <f t="shared" si="21"/>
        <v>0</v>
      </c>
      <c r="S22" s="8">
        <f t="shared" si="36"/>
        <v>0</v>
      </c>
      <c r="T22" s="8">
        <f t="shared" si="37"/>
        <v>0</v>
      </c>
      <c r="U22" s="7" t="str">
        <f t="shared" si="38"/>
        <v>-</v>
      </c>
      <c r="V22" s="11">
        <v>0</v>
      </c>
      <c r="W22" s="12">
        <f t="shared" si="39"/>
        <v>0</v>
      </c>
      <c r="X22" s="13" t="str">
        <f t="shared" si="40"/>
        <v>-</v>
      </c>
      <c r="Y22" s="14">
        <v>0</v>
      </c>
      <c r="Z22" s="15">
        <f t="shared" si="41"/>
        <v>0</v>
      </c>
      <c r="AA22" s="16" t="str">
        <f t="shared" si="42"/>
        <v>-</v>
      </c>
      <c r="AB22" s="17">
        <v>0</v>
      </c>
      <c r="AC22" s="7">
        <v>0</v>
      </c>
      <c r="AD22" s="7" t="str">
        <f t="shared" si="43"/>
        <v>-</v>
      </c>
      <c r="AE22" s="8">
        <v>0</v>
      </c>
      <c r="AF22" s="7">
        <v>1</v>
      </c>
      <c r="AG22" s="18" t="s">
        <v>76</v>
      </c>
    </row>
    <row r="23" spans="1:33" ht="30.2" customHeight="1" x14ac:dyDescent="0.3">
      <c r="A23" s="5" t="s">
        <v>54</v>
      </c>
      <c r="B23" s="6" t="s">
        <v>55</v>
      </c>
      <c r="C23" s="7" t="s">
        <v>77</v>
      </c>
      <c r="D23" s="7" t="s">
        <v>52</v>
      </c>
      <c r="E23" s="7" t="s">
        <v>41</v>
      </c>
      <c r="F23" s="7" t="s">
        <v>50</v>
      </c>
      <c r="G23" s="8">
        <v>0</v>
      </c>
      <c r="H23" s="8">
        <f t="shared" si="30"/>
        <v>0</v>
      </c>
      <c r="I23" s="7">
        <v>0</v>
      </c>
      <c r="J23" s="8">
        <f t="shared" si="31"/>
        <v>0</v>
      </c>
      <c r="K23" s="8">
        <f t="shared" si="32"/>
        <v>0</v>
      </c>
      <c r="L23" s="9">
        <v>1</v>
      </c>
      <c r="M23" s="10">
        <v>0</v>
      </c>
      <c r="N23" s="8">
        <f t="shared" si="33"/>
        <v>0</v>
      </c>
      <c r="O23" s="8">
        <f t="shared" si="34"/>
        <v>0</v>
      </c>
      <c r="P23" s="10">
        <v>0</v>
      </c>
      <c r="Q23" s="8">
        <f t="shared" si="35"/>
        <v>0</v>
      </c>
      <c r="R23" s="8">
        <f t="shared" si="21"/>
        <v>0</v>
      </c>
      <c r="S23" s="8">
        <f t="shared" si="36"/>
        <v>0</v>
      </c>
      <c r="T23" s="8">
        <f t="shared" si="37"/>
        <v>0</v>
      </c>
      <c r="U23" s="7" t="str">
        <f t="shared" si="38"/>
        <v>-</v>
      </c>
      <c r="V23" s="11">
        <v>0</v>
      </c>
      <c r="W23" s="12">
        <f t="shared" si="39"/>
        <v>0</v>
      </c>
      <c r="X23" s="13" t="str">
        <f t="shared" si="40"/>
        <v>-</v>
      </c>
      <c r="Y23" s="14">
        <v>0</v>
      </c>
      <c r="Z23" s="15">
        <f t="shared" si="41"/>
        <v>0</v>
      </c>
      <c r="AA23" s="16" t="str">
        <f t="shared" si="42"/>
        <v>-</v>
      </c>
      <c r="AB23" s="17">
        <v>0</v>
      </c>
      <c r="AC23" s="7">
        <v>0</v>
      </c>
      <c r="AD23" s="7" t="str">
        <f t="shared" si="43"/>
        <v>-</v>
      </c>
      <c r="AE23" s="8">
        <v>0</v>
      </c>
      <c r="AF23" s="7">
        <v>1</v>
      </c>
      <c r="AG23" s="18" t="s">
        <v>76</v>
      </c>
    </row>
    <row r="24" spans="1:33" ht="30.2" customHeight="1" x14ac:dyDescent="0.3">
      <c r="A24" s="5" t="s">
        <v>47</v>
      </c>
      <c r="B24" s="6" t="s">
        <v>48</v>
      </c>
      <c r="C24" s="7" t="s">
        <v>77</v>
      </c>
      <c r="D24" s="7" t="s">
        <v>49</v>
      </c>
      <c r="E24" s="7" t="s">
        <v>42</v>
      </c>
      <c r="F24" s="7" t="s">
        <v>50</v>
      </c>
      <c r="G24" s="8">
        <v>0</v>
      </c>
      <c r="H24" s="8">
        <f t="shared" si="30"/>
        <v>0</v>
      </c>
      <c r="I24" s="7">
        <v>0</v>
      </c>
      <c r="J24" s="8">
        <f t="shared" si="31"/>
        <v>0</v>
      </c>
      <c r="K24" s="8">
        <f t="shared" si="32"/>
        <v>0</v>
      </c>
      <c r="L24" s="9">
        <v>1</v>
      </c>
      <c r="M24" s="10">
        <v>0</v>
      </c>
      <c r="N24" s="8">
        <f t="shared" si="33"/>
        <v>0</v>
      </c>
      <c r="O24" s="8">
        <f t="shared" si="34"/>
        <v>0</v>
      </c>
      <c r="P24" s="10">
        <v>0</v>
      </c>
      <c r="Q24" s="8">
        <f t="shared" si="35"/>
        <v>0</v>
      </c>
      <c r="R24" s="8">
        <f t="shared" si="21"/>
        <v>0</v>
      </c>
      <c r="S24" s="8">
        <f t="shared" si="36"/>
        <v>0</v>
      </c>
      <c r="T24" s="8">
        <f t="shared" si="37"/>
        <v>0</v>
      </c>
      <c r="U24" s="7" t="str">
        <f t="shared" si="38"/>
        <v>-</v>
      </c>
      <c r="V24" s="11">
        <v>0</v>
      </c>
      <c r="W24" s="12">
        <f t="shared" si="39"/>
        <v>0</v>
      </c>
      <c r="X24" s="13" t="str">
        <f t="shared" si="40"/>
        <v>-</v>
      </c>
      <c r="Y24" s="14">
        <v>0</v>
      </c>
      <c r="Z24" s="15">
        <f t="shared" si="41"/>
        <v>0</v>
      </c>
      <c r="AA24" s="16" t="str">
        <f t="shared" si="42"/>
        <v>-</v>
      </c>
      <c r="AB24" s="17">
        <v>0</v>
      </c>
      <c r="AC24" s="7">
        <v>0</v>
      </c>
      <c r="AD24" s="7" t="str">
        <f t="shared" si="43"/>
        <v>-</v>
      </c>
      <c r="AE24" s="8">
        <v>0</v>
      </c>
      <c r="AF24" s="7">
        <v>1</v>
      </c>
      <c r="AG24" s="18" t="s">
        <v>76</v>
      </c>
    </row>
    <row r="25" spans="1:33" ht="30.2" customHeight="1" x14ac:dyDescent="0.3">
      <c r="A25" s="5" t="s">
        <v>47</v>
      </c>
      <c r="B25" s="6" t="s">
        <v>51</v>
      </c>
      <c r="C25" s="7" t="s">
        <v>77</v>
      </c>
      <c r="D25" s="7" t="s">
        <v>52</v>
      </c>
      <c r="E25" s="7" t="s">
        <v>42</v>
      </c>
      <c r="F25" s="7" t="s">
        <v>50</v>
      </c>
      <c r="G25" s="8">
        <v>0</v>
      </c>
      <c r="H25" s="8">
        <f t="shared" si="30"/>
        <v>0</v>
      </c>
      <c r="I25" s="7">
        <v>0</v>
      </c>
      <c r="J25" s="8">
        <f t="shared" si="31"/>
        <v>0</v>
      </c>
      <c r="K25" s="8">
        <f t="shared" si="32"/>
        <v>0</v>
      </c>
      <c r="L25" s="9">
        <v>1</v>
      </c>
      <c r="M25" s="10">
        <v>0</v>
      </c>
      <c r="N25" s="8">
        <f t="shared" si="33"/>
        <v>0</v>
      </c>
      <c r="O25" s="8">
        <f t="shared" si="34"/>
        <v>0</v>
      </c>
      <c r="P25" s="10">
        <v>0</v>
      </c>
      <c r="Q25" s="8">
        <f t="shared" si="35"/>
        <v>0</v>
      </c>
      <c r="R25" s="8">
        <f t="shared" si="21"/>
        <v>0</v>
      </c>
      <c r="S25" s="8">
        <f t="shared" si="36"/>
        <v>0</v>
      </c>
      <c r="T25" s="8">
        <f t="shared" si="37"/>
        <v>0</v>
      </c>
      <c r="U25" s="7" t="str">
        <f t="shared" si="38"/>
        <v>-</v>
      </c>
      <c r="V25" s="11">
        <v>0</v>
      </c>
      <c r="W25" s="12">
        <f t="shared" si="39"/>
        <v>0</v>
      </c>
      <c r="X25" s="13" t="str">
        <f t="shared" si="40"/>
        <v>-</v>
      </c>
      <c r="Y25" s="14">
        <v>0</v>
      </c>
      <c r="Z25" s="15">
        <f t="shared" si="41"/>
        <v>0</v>
      </c>
      <c r="AA25" s="16" t="str">
        <f t="shared" si="42"/>
        <v>-</v>
      </c>
      <c r="AB25" s="17">
        <v>0</v>
      </c>
      <c r="AC25" s="7">
        <v>0</v>
      </c>
      <c r="AD25" s="7" t="str">
        <f t="shared" si="43"/>
        <v>-</v>
      </c>
      <c r="AE25" s="8">
        <v>0</v>
      </c>
      <c r="AF25" s="7">
        <v>1</v>
      </c>
      <c r="AG25" s="18" t="s">
        <v>76</v>
      </c>
    </row>
    <row r="26" spans="1:33" ht="30.2" customHeight="1" x14ac:dyDescent="0.3">
      <c r="A26" s="5" t="s">
        <v>47</v>
      </c>
      <c r="B26" s="6" t="s">
        <v>53</v>
      </c>
      <c r="C26" s="7" t="s">
        <v>77</v>
      </c>
      <c r="D26" s="7" t="s">
        <v>52</v>
      </c>
      <c r="E26" s="7" t="s">
        <v>42</v>
      </c>
      <c r="F26" s="7" t="s">
        <v>50</v>
      </c>
      <c r="G26" s="8">
        <v>0</v>
      </c>
      <c r="H26" s="8">
        <f t="shared" si="30"/>
        <v>0</v>
      </c>
      <c r="I26" s="7">
        <v>0</v>
      </c>
      <c r="J26" s="8">
        <f t="shared" si="31"/>
        <v>0</v>
      </c>
      <c r="K26" s="8">
        <f t="shared" si="32"/>
        <v>0</v>
      </c>
      <c r="L26" s="9">
        <v>1</v>
      </c>
      <c r="M26" s="10">
        <v>0</v>
      </c>
      <c r="N26" s="8">
        <f t="shared" si="33"/>
        <v>0</v>
      </c>
      <c r="O26" s="8">
        <f t="shared" si="34"/>
        <v>0</v>
      </c>
      <c r="P26" s="10">
        <v>0</v>
      </c>
      <c r="Q26" s="8">
        <f t="shared" si="35"/>
        <v>0</v>
      </c>
      <c r="R26" s="8">
        <f t="shared" si="21"/>
        <v>0</v>
      </c>
      <c r="S26" s="8">
        <f t="shared" si="36"/>
        <v>0</v>
      </c>
      <c r="T26" s="8">
        <f t="shared" si="37"/>
        <v>0</v>
      </c>
      <c r="U26" s="7" t="str">
        <f t="shared" si="38"/>
        <v>-</v>
      </c>
      <c r="V26" s="11">
        <v>0</v>
      </c>
      <c r="W26" s="12">
        <f t="shared" si="39"/>
        <v>0</v>
      </c>
      <c r="X26" s="13" t="str">
        <f t="shared" si="40"/>
        <v>-</v>
      </c>
      <c r="Y26" s="14">
        <v>0</v>
      </c>
      <c r="Z26" s="15">
        <f t="shared" si="41"/>
        <v>0</v>
      </c>
      <c r="AA26" s="16" t="str">
        <f t="shared" si="42"/>
        <v>-</v>
      </c>
      <c r="AB26" s="17">
        <v>0</v>
      </c>
      <c r="AC26" s="7">
        <v>0</v>
      </c>
      <c r="AD26" s="7" t="str">
        <f t="shared" si="43"/>
        <v>-</v>
      </c>
      <c r="AE26" s="8">
        <v>0</v>
      </c>
      <c r="AF26" s="7">
        <v>1</v>
      </c>
      <c r="AG26" s="18" t="s">
        <v>76</v>
      </c>
    </row>
    <row r="27" spans="1:33" ht="30.2" customHeight="1" x14ac:dyDescent="0.3">
      <c r="A27" s="5" t="s">
        <v>54</v>
      </c>
      <c r="B27" s="6" t="s">
        <v>48</v>
      </c>
      <c r="C27" s="7" t="s">
        <v>77</v>
      </c>
      <c r="D27" s="7" t="s">
        <v>49</v>
      </c>
      <c r="E27" s="7" t="s">
        <v>42</v>
      </c>
      <c r="F27" s="7" t="s">
        <v>50</v>
      </c>
      <c r="G27" s="8">
        <v>0</v>
      </c>
      <c r="H27" s="8">
        <f t="shared" si="30"/>
        <v>0</v>
      </c>
      <c r="I27" s="7">
        <v>0</v>
      </c>
      <c r="J27" s="8">
        <f t="shared" si="31"/>
        <v>0</v>
      </c>
      <c r="K27" s="8">
        <f t="shared" si="32"/>
        <v>0</v>
      </c>
      <c r="L27" s="9">
        <v>1</v>
      </c>
      <c r="M27" s="10">
        <v>0</v>
      </c>
      <c r="N27" s="8">
        <f t="shared" si="33"/>
        <v>0</v>
      </c>
      <c r="O27" s="8">
        <f t="shared" si="34"/>
        <v>0</v>
      </c>
      <c r="P27" s="10">
        <v>0</v>
      </c>
      <c r="Q27" s="8">
        <f t="shared" si="35"/>
        <v>0</v>
      </c>
      <c r="R27" s="8">
        <f t="shared" si="21"/>
        <v>0</v>
      </c>
      <c r="S27" s="8">
        <f t="shared" si="36"/>
        <v>0</v>
      </c>
      <c r="T27" s="8">
        <f t="shared" si="37"/>
        <v>0</v>
      </c>
      <c r="U27" s="7" t="str">
        <f t="shared" si="38"/>
        <v>-</v>
      </c>
      <c r="V27" s="11">
        <v>0</v>
      </c>
      <c r="W27" s="12">
        <f t="shared" si="39"/>
        <v>0</v>
      </c>
      <c r="X27" s="13" t="str">
        <f t="shared" si="40"/>
        <v>-</v>
      </c>
      <c r="Y27" s="14">
        <v>0</v>
      </c>
      <c r="Z27" s="15">
        <f t="shared" si="41"/>
        <v>0</v>
      </c>
      <c r="AA27" s="16" t="str">
        <f t="shared" si="42"/>
        <v>-</v>
      </c>
      <c r="AB27" s="17">
        <v>0</v>
      </c>
      <c r="AC27" s="7">
        <v>0</v>
      </c>
      <c r="AD27" s="7" t="str">
        <f t="shared" si="43"/>
        <v>-</v>
      </c>
      <c r="AE27" s="8">
        <v>0</v>
      </c>
      <c r="AF27" s="7">
        <v>1</v>
      </c>
      <c r="AG27" s="18" t="s">
        <v>76</v>
      </c>
    </row>
    <row r="28" spans="1:33" ht="30.2" customHeight="1" x14ac:dyDescent="0.3">
      <c r="A28" s="5" t="s">
        <v>54</v>
      </c>
      <c r="B28" s="6" t="s">
        <v>55</v>
      </c>
      <c r="C28" s="7" t="s">
        <v>77</v>
      </c>
      <c r="D28" s="7" t="s">
        <v>52</v>
      </c>
      <c r="E28" s="7" t="s">
        <v>42</v>
      </c>
      <c r="F28" s="7" t="s">
        <v>50</v>
      </c>
      <c r="G28" s="8">
        <v>0</v>
      </c>
      <c r="H28" s="8">
        <f t="shared" si="30"/>
        <v>0</v>
      </c>
      <c r="I28" s="7">
        <v>0</v>
      </c>
      <c r="J28" s="8">
        <f t="shared" si="31"/>
        <v>0</v>
      </c>
      <c r="K28" s="8">
        <f t="shared" si="32"/>
        <v>0</v>
      </c>
      <c r="L28" s="9">
        <v>1</v>
      </c>
      <c r="M28" s="10">
        <v>0</v>
      </c>
      <c r="N28" s="8">
        <f t="shared" si="33"/>
        <v>0</v>
      </c>
      <c r="O28" s="8">
        <f t="shared" si="34"/>
        <v>0</v>
      </c>
      <c r="P28" s="10">
        <v>0</v>
      </c>
      <c r="Q28" s="8">
        <f t="shared" si="35"/>
        <v>0</v>
      </c>
      <c r="R28" s="8">
        <f t="shared" si="21"/>
        <v>0</v>
      </c>
      <c r="S28" s="8">
        <f t="shared" si="36"/>
        <v>0</v>
      </c>
      <c r="T28" s="8">
        <f t="shared" si="37"/>
        <v>0</v>
      </c>
      <c r="U28" s="7" t="str">
        <f t="shared" si="38"/>
        <v>-</v>
      </c>
      <c r="V28" s="11">
        <v>0</v>
      </c>
      <c r="W28" s="12">
        <f t="shared" si="39"/>
        <v>0</v>
      </c>
      <c r="X28" s="13" t="str">
        <f t="shared" si="40"/>
        <v>-</v>
      </c>
      <c r="Y28" s="14">
        <v>0</v>
      </c>
      <c r="Z28" s="15">
        <f t="shared" si="41"/>
        <v>0</v>
      </c>
      <c r="AA28" s="16" t="str">
        <f t="shared" si="42"/>
        <v>-</v>
      </c>
      <c r="AB28" s="17">
        <v>0</v>
      </c>
      <c r="AC28" s="7">
        <v>0</v>
      </c>
      <c r="AD28" s="7" t="str">
        <f t="shared" si="43"/>
        <v>-</v>
      </c>
      <c r="AE28" s="8">
        <v>0</v>
      </c>
      <c r="AF28" s="7">
        <v>1</v>
      </c>
      <c r="AG28" s="18" t="s">
        <v>76</v>
      </c>
    </row>
    <row r="29" spans="1:33" ht="30.2" customHeight="1" x14ac:dyDescent="0.3">
      <c r="A29" s="5" t="s">
        <v>47</v>
      </c>
      <c r="B29" s="6" t="s">
        <v>48</v>
      </c>
      <c r="C29" s="7" t="s">
        <v>77</v>
      </c>
      <c r="D29" s="7" t="s">
        <v>49</v>
      </c>
      <c r="E29" s="7" t="s">
        <v>43</v>
      </c>
      <c r="F29" s="7" t="s">
        <v>50</v>
      </c>
      <c r="G29" s="8">
        <v>0</v>
      </c>
      <c r="H29" s="8">
        <f t="shared" si="30"/>
        <v>0</v>
      </c>
      <c r="I29" s="7">
        <v>0</v>
      </c>
      <c r="J29" s="8">
        <f t="shared" si="31"/>
        <v>0</v>
      </c>
      <c r="K29" s="8">
        <f t="shared" si="32"/>
        <v>0</v>
      </c>
      <c r="L29" s="9">
        <v>1</v>
      </c>
      <c r="M29" s="10">
        <v>0</v>
      </c>
      <c r="N29" s="8">
        <f t="shared" si="33"/>
        <v>0</v>
      </c>
      <c r="O29" s="8">
        <f t="shared" si="34"/>
        <v>0</v>
      </c>
      <c r="P29" s="10">
        <v>0</v>
      </c>
      <c r="Q29" s="8">
        <f t="shared" si="35"/>
        <v>0</v>
      </c>
      <c r="R29" s="8">
        <f t="shared" si="21"/>
        <v>0</v>
      </c>
      <c r="S29" s="8">
        <f t="shared" si="36"/>
        <v>0</v>
      </c>
      <c r="T29" s="8">
        <f t="shared" si="37"/>
        <v>0</v>
      </c>
      <c r="U29" s="7" t="str">
        <f t="shared" si="38"/>
        <v>-</v>
      </c>
      <c r="V29" s="11">
        <v>0</v>
      </c>
      <c r="W29" s="12">
        <f t="shared" si="39"/>
        <v>0</v>
      </c>
      <c r="X29" s="13" t="str">
        <f t="shared" si="40"/>
        <v>-</v>
      </c>
      <c r="Y29" s="14">
        <v>0</v>
      </c>
      <c r="Z29" s="15">
        <f t="shared" si="41"/>
        <v>0</v>
      </c>
      <c r="AA29" s="16" t="str">
        <f t="shared" si="42"/>
        <v>-</v>
      </c>
      <c r="AB29" s="17">
        <v>0</v>
      </c>
      <c r="AC29" s="7">
        <v>0</v>
      </c>
      <c r="AD29" s="7" t="str">
        <f t="shared" si="43"/>
        <v>-</v>
      </c>
      <c r="AE29" s="8">
        <v>0</v>
      </c>
      <c r="AF29" s="7">
        <v>1</v>
      </c>
      <c r="AG29" s="18" t="s">
        <v>76</v>
      </c>
    </row>
    <row r="30" spans="1:33" ht="30.2" customHeight="1" x14ac:dyDescent="0.3">
      <c r="A30" s="5" t="s">
        <v>47</v>
      </c>
      <c r="B30" s="6" t="s">
        <v>51</v>
      </c>
      <c r="C30" s="7" t="s">
        <v>77</v>
      </c>
      <c r="D30" s="7" t="s">
        <v>52</v>
      </c>
      <c r="E30" s="7" t="s">
        <v>43</v>
      </c>
      <c r="F30" s="7" t="s">
        <v>50</v>
      </c>
      <c r="G30" s="8">
        <v>0</v>
      </c>
      <c r="H30" s="8">
        <f t="shared" si="30"/>
        <v>0</v>
      </c>
      <c r="I30" s="7">
        <v>0</v>
      </c>
      <c r="J30" s="8">
        <f t="shared" si="31"/>
        <v>0</v>
      </c>
      <c r="K30" s="8">
        <f t="shared" si="32"/>
        <v>0</v>
      </c>
      <c r="L30" s="9">
        <v>1</v>
      </c>
      <c r="M30" s="10">
        <v>0</v>
      </c>
      <c r="N30" s="8">
        <f t="shared" si="33"/>
        <v>0</v>
      </c>
      <c r="O30" s="8">
        <f t="shared" si="34"/>
        <v>0</v>
      </c>
      <c r="P30" s="10">
        <v>0</v>
      </c>
      <c r="Q30" s="8">
        <f t="shared" si="35"/>
        <v>0</v>
      </c>
      <c r="R30" s="8">
        <f t="shared" si="21"/>
        <v>0</v>
      </c>
      <c r="S30" s="8">
        <f t="shared" si="36"/>
        <v>0</v>
      </c>
      <c r="T30" s="8">
        <f t="shared" si="37"/>
        <v>0</v>
      </c>
      <c r="U30" s="7" t="str">
        <f t="shared" si="38"/>
        <v>-</v>
      </c>
      <c r="V30" s="11">
        <v>0</v>
      </c>
      <c r="W30" s="12">
        <f t="shared" si="39"/>
        <v>0</v>
      </c>
      <c r="X30" s="13" t="str">
        <f t="shared" si="40"/>
        <v>-</v>
      </c>
      <c r="Y30" s="14">
        <v>0</v>
      </c>
      <c r="Z30" s="15">
        <f t="shared" si="41"/>
        <v>0</v>
      </c>
      <c r="AA30" s="16" t="str">
        <f t="shared" si="42"/>
        <v>-</v>
      </c>
      <c r="AB30" s="17">
        <v>0</v>
      </c>
      <c r="AC30" s="7">
        <v>0</v>
      </c>
      <c r="AD30" s="7" t="str">
        <f t="shared" si="43"/>
        <v>-</v>
      </c>
      <c r="AE30" s="8">
        <v>0</v>
      </c>
      <c r="AF30" s="7">
        <v>1</v>
      </c>
      <c r="AG30" s="18" t="s">
        <v>76</v>
      </c>
    </row>
    <row r="31" spans="1:33" ht="30.2" customHeight="1" x14ac:dyDescent="0.3">
      <c r="A31" s="5" t="s">
        <v>47</v>
      </c>
      <c r="B31" s="6" t="s">
        <v>53</v>
      </c>
      <c r="C31" s="7" t="s">
        <v>77</v>
      </c>
      <c r="D31" s="7" t="s">
        <v>52</v>
      </c>
      <c r="E31" s="7" t="s">
        <v>43</v>
      </c>
      <c r="F31" s="7" t="s">
        <v>50</v>
      </c>
      <c r="G31" s="8">
        <v>0</v>
      </c>
      <c r="H31" s="8">
        <f t="shared" si="30"/>
        <v>0</v>
      </c>
      <c r="I31" s="7">
        <v>0</v>
      </c>
      <c r="J31" s="8">
        <f t="shared" si="31"/>
        <v>0</v>
      </c>
      <c r="K31" s="8">
        <f t="shared" si="32"/>
        <v>0</v>
      </c>
      <c r="L31" s="9">
        <v>1</v>
      </c>
      <c r="M31" s="10">
        <v>0</v>
      </c>
      <c r="N31" s="8">
        <f t="shared" si="33"/>
        <v>0</v>
      </c>
      <c r="O31" s="8">
        <f t="shared" si="34"/>
        <v>0</v>
      </c>
      <c r="P31" s="10">
        <v>0</v>
      </c>
      <c r="Q31" s="8">
        <f t="shared" si="35"/>
        <v>0</v>
      </c>
      <c r="R31" s="8">
        <f t="shared" si="21"/>
        <v>0</v>
      </c>
      <c r="S31" s="8">
        <f t="shared" si="36"/>
        <v>0</v>
      </c>
      <c r="T31" s="8">
        <f t="shared" si="37"/>
        <v>0</v>
      </c>
      <c r="U31" s="7" t="str">
        <f t="shared" si="38"/>
        <v>-</v>
      </c>
      <c r="V31" s="11">
        <v>0</v>
      </c>
      <c r="W31" s="12">
        <f t="shared" si="39"/>
        <v>0</v>
      </c>
      <c r="X31" s="13" t="str">
        <f t="shared" si="40"/>
        <v>-</v>
      </c>
      <c r="Y31" s="14">
        <v>0</v>
      </c>
      <c r="Z31" s="15">
        <f t="shared" si="41"/>
        <v>0</v>
      </c>
      <c r="AA31" s="16" t="str">
        <f t="shared" si="42"/>
        <v>-</v>
      </c>
      <c r="AB31" s="17">
        <v>0</v>
      </c>
      <c r="AC31" s="7">
        <v>0</v>
      </c>
      <c r="AD31" s="7" t="str">
        <f t="shared" si="43"/>
        <v>-</v>
      </c>
      <c r="AE31" s="8">
        <v>0</v>
      </c>
      <c r="AF31" s="7">
        <v>1</v>
      </c>
      <c r="AG31" s="18" t="s">
        <v>76</v>
      </c>
    </row>
    <row r="32" spans="1:33" ht="30.2" customHeight="1" x14ac:dyDescent="0.3">
      <c r="A32" s="5" t="s">
        <v>54</v>
      </c>
      <c r="B32" s="6" t="s">
        <v>48</v>
      </c>
      <c r="C32" s="7" t="s">
        <v>77</v>
      </c>
      <c r="D32" s="7" t="s">
        <v>49</v>
      </c>
      <c r="E32" s="7" t="s">
        <v>43</v>
      </c>
      <c r="F32" s="7" t="s">
        <v>50</v>
      </c>
      <c r="G32" s="8">
        <v>0</v>
      </c>
      <c r="H32" s="8">
        <f t="shared" si="30"/>
        <v>0</v>
      </c>
      <c r="I32" s="7">
        <v>0</v>
      </c>
      <c r="J32" s="8">
        <f t="shared" si="31"/>
        <v>0</v>
      </c>
      <c r="K32" s="8">
        <f t="shared" si="32"/>
        <v>0</v>
      </c>
      <c r="L32" s="9">
        <v>1</v>
      </c>
      <c r="M32" s="10">
        <v>0</v>
      </c>
      <c r="N32" s="8">
        <f t="shared" si="33"/>
        <v>0</v>
      </c>
      <c r="O32" s="8">
        <f t="shared" si="34"/>
        <v>0</v>
      </c>
      <c r="P32" s="10">
        <v>0</v>
      </c>
      <c r="Q32" s="8">
        <f t="shared" si="35"/>
        <v>0</v>
      </c>
      <c r="R32" s="8">
        <f t="shared" si="21"/>
        <v>0</v>
      </c>
      <c r="S32" s="8">
        <f t="shared" si="36"/>
        <v>0</v>
      </c>
      <c r="T32" s="8">
        <f t="shared" si="37"/>
        <v>0</v>
      </c>
      <c r="U32" s="7" t="str">
        <f t="shared" si="38"/>
        <v>-</v>
      </c>
      <c r="V32" s="11">
        <v>0</v>
      </c>
      <c r="W32" s="12">
        <f t="shared" si="39"/>
        <v>0</v>
      </c>
      <c r="X32" s="13" t="str">
        <f t="shared" si="40"/>
        <v>-</v>
      </c>
      <c r="Y32" s="14">
        <v>0</v>
      </c>
      <c r="Z32" s="15">
        <f t="shared" si="41"/>
        <v>0</v>
      </c>
      <c r="AA32" s="16" t="str">
        <f t="shared" si="42"/>
        <v>-</v>
      </c>
      <c r="AB32" s="17">
        <v>0</v>
      </c>
      <c r="AC32" s="7">
        <v>0</v>
      </c>
      <c r="AD32" s="7" t="str">
        <f t="shared" si="43"/>
        <v>-</v>
      </c>
      <c r="AE32" s="8">
        <v>0</v>
      </c>
      <c r="AF32" s="7">
        <v>1</v>
      </c>
      <c r="AG32" s="18" t="s">
        <v>76</v>
      </c>
    </row>
    <row r="33" spans="1:33" ht="30.2" customHeight="1" x14ac:dyDescent="0.3">
      <c r="A33" s="5" t="s">
        <v>54</v>
      </c>
      <c r="B33" s="6" t="s">
        <v>55</v>
      </c>
      <c r="C33" s="7" t="s">
        <v>77</v>
      </c>
      <c r="D33" s="7" t="s">
        <v>52</v>
      </c>
      <c r="E33" s="7" t="s">
        <v>43</v>
      </c>
      <c r="F33" s="7" t="s">
        <v>50</v>
      </c>
      <c r="G33" s="8">
        <v>0</v>
      </c>
      <c r="H33" s="8">
        <f t="shared" si="30"/>
        <v>0</v>
      </c>
      <c r="I33" s="7">
        <v>0</v>
      </c>
      <c r="J33" s="8">
        <f t="shared" si="31"/>
        <v>0</v>
      </c>
      <c r="K33" s="8">
        <f t="shared" si="32"/>
        <v>0</v>
      </c>
      <c r="L33" s="9">
        <v>1</v>
      </c>
      <c r="M33" s="10">
        <v>0</v>
      </c>
      <c r="N33" s="8">
        <f t="shared" si="33"/>
        <v>0</v>
      </c>
      <c r="O33" s="8">
        <f t="shared" si="34"/>
        <v>0</v>
      </c>
      <c r="P33" s="10">
        <v>0</v>
      </c>
      <c r="Q33" s="8">
        <f t="shared" si="35"/>
        <v>0</v>
      </c>
      <c r="R33" s="8">
        <f t="shared" si="21"/>
        <v>0</v>
      </c>
      <c r="S33" s="8">
        <f t="shared" si="36"/>
        <v>0</v>
      </c>
      <c r="T33" s="8">
        <f t="shared" si="37"/>
        <v>0</v>
      </c>
      <c r="U33" s="7" t="str">
        <f t="shared" si="38"/>
        <v>-</v>
      </c>
      <c r="V33" s="11">
        <v>0</v>
      </c>
      <c r="W33" s="12">
        <f t="shared" si="39"/>
        <v>0</v>
      </c>
      <c r="X33" s="13" t="str">
        <f t="shared" si="40"/>
        <v>-</v>
      </c>
      <c r="Y33" s="14">
        <v>0</v>
      </c>
      <c r="Z33" s="15">
        <f t="shared" si="41"/>
        <v>0</v>
      </c>
      <c r="AA33" s="16" t="str">
        <f t="shared" si="42"/>
        <v>-</v>
      </c>
      <c r="AB33" s="17">
        <v>0</v>
      </c>
      <c r="AC33" s="7">
        <v>0</v>
      </c>
      <c r="AD33" s="7" t="str">
        <f t="shared" si="43"/>
        <v>-</v>
      </c>
      <c r="AE33" s="8">
        <v>0</v>
      </c>
      <c r="AF33" s="7">
        <v>1</v>
      </c>
      <c r="AG33" s="18" t="s">
        <v>76</v>
      </c>
    </row>
    <row r="34" spans="1:33" ht="30.2" customHeight="1" x14ac:dyDescent="0.3">
      <c r="A34" s="5" t="s">
        <v>47</v>
      </c>
      <c r="B34" s="6" t="s">
        <v>48</v>
      </c>
      <c r="C34" s="7" t="s">
        <v>77</v>
      </c>
      <c r="D34" s="7" t="s">
        <v>49</v>
      </c>
      <c r="E34" s="7" t="s">
        <v>44</v>
      </c>
      <c r="F34" s="7" t="s">
        <v>50</v>
      </c>
      <c r="G34" s="8">
        <v>0</v>
      </c>
      <c r="H34" s="8">
        <f t="shared" si="30"/>
        <v>0</v>
      </c>
      <c r="I34" s="7">
        <v>0</v>
      </c>
      <c r="J34" s="8">
        <f t="shared" si="31"/>
        <v>0</v>
      </c>
      <c r="K34" s="8">
        <f t="shared" si="32"/>
        <v>0</v>
      </c>
      <c r="L34" s="9">
        <v>1</v>
      </c>
      <c r="M34" s="10">
        <v>0</v>
      </c>
      <c r="N34" s="8">
        <f t="shared" si="33"/>
        <v>0</v>
      </c>
      <c r="O34" s="8">
        <f t="shared" si="34"/>
        <v>0</v>
      </c>
      <c r="P34" s="10">
        <v>0</v>
      </c>
      <c r="Q34" s="8">
        <f t="shared" si="35"/>
        <v>0</v>
      </c>
      <c r="R34" s="8">
        <f t="shared" si="21"/>
        <v>0</v>
      </c>
      <c r="S34" s="8">
        <f t="shared" si="36"/>
        <v>0</v>
      </c>
      <c r="T34" s="8">
        <f t="shared" si="37"/>
        <v>0</v>
      </c>
      <c r="U34" s="7" t="str">
        <f t="shared" si="38"/>
        <v>-</v>
      </c>
      <c r="V34" s="11">
        <v>0</v>
      </c>
      <c r="W34" s="12">
        <f t="shared" si="39"/>
        <v>0</v>
      </c>
      <c r="X34" s="13" t="str">
        <f t="shared" si="40"/>
        <v>-</v>
      </c>
      <c r="Y34" s="14">
        <v>0</v>
      </c>
      <c r="Z34" s="15">
        <f t="shared" si="41"/>
        <v>0</v>
      </c>
      <c r="AA34" s="16" t="str">
        <f t="shared" si="42"/>
        <v>-</v>
      </c>
      <c r="AB34" s="17">
        <v>0</v>
      </c>
      <c r="AC34" s="7">
        <v>0</v>
      </c>
      <c r="AD34" s="7" t="str">
        <f t="shared" si="43"/>
        <v>-</v>
      </c>
      <c r="AE34" s="8">
        <v>0</v>
      </c>
      <c r="AF34" s="7">
        <v>1</v>
      </c>
      <c r="AG34" s="18" t="s">
        <v>76</v>
      </c>
    </row>
    <row r="35" spans="1:33" ht="30.2" customHeight="1" x14ac:dyDescent="0.3">
      <c r="A35" s="5" t="s">
        <v>47</v>
      </c>
      <c r="B35" s="6" t="s">
        <v>51</v>
      </c>
      <c r="C35" s="7" t="s">
        <v>77</v>
      </c>
      <c r="D35" s="7" t="s">
        <v>52</v>
      </c>
      <c r="E35" s="7" t="s">
        <v>44</v>
      </c>
      <c r="F35" s="7" t="s">
        <v>50</v>
      </c>
      <c r="G35" s="8">
        <v>0</v>
      </c>
      <c r="H35" s="8">
        <f t="shared" si="30"/>
        <v>0</v>
      </c>
      <c r="I35" s="7">
        <v>0</v>
      </c>
      <c r="J35" s="8">
        <f t="shared" si="31"/>
        <v>0</v>
      </c>
      <c r="K35" s="8">
        <f t="shared" si="32"/>
        <v>0</v>
      </c>
      <c r="L35" s="9">
        <v>1</v>
      </c>
      <c r="M35" s="10">
        <v>0</v>
      </c>
      <c r="N35" s="8">
        <f t="shared" si="33"/>
        <v>0</v>
      </c>
      <c r="O35" s="8">
        <f t="shared" si="34"/>
        <v>0</v>
      </c>
      <c r="P35" s="10">
        <v>0</v>
      </c>
      <c r="Q35" s="8">
        <f t="shared" si="35"/>
        <v>0</v>
      </c>
      <c r="R35" s="8">
        <f t="shared" si="21"/>
        <v>0</v>
      </c>
      <c r="S35" s="8">
        <f t="shared" si="36"/>
        <v>0</v>
      </c>
      <c r="T35" s="8">
        <f t="shared" si="37"/>
        <v>0</v>
      </c>
      <c r="U35" s="7" t="str">
        <f t="shared" si="38"/>
        <v>-</v>
      </c>
      <c r="V35" s="11">
        <v>0</v>
      </c>
      <c r="W35" s="12">
        <f t="shared" si="39"/>
        <v>0</v>
      </c>
      <c r="X35" s="13" t="str">
        <f t="shared" si="40"/>
        <v>-</v>
      </c>
      <c r="Y35" s="14">
        <v>0</v>
      </c>
      <c r="Z35" s="15">
        <f t="shared" si="41"/>
        <v>0</v>
      </c>
      <c r="AA35" s="16" t="str">
        <f t="shared" si="42"/>
        <v>-</v>
      </c>
      <c r="AB35" s="17">
        <v>0</v>
      </c>
      <c r="AC35" s="7">
        <v>0</v>
      </c>
      <c r="AD35" s="7" t="str">
        <f t="shared" si="43"/>
        <v>-</v>
      </c>
      <c r="AE35" s="8">
        <v>0</v>
      </c>
      <c r="AF35" s="7">
        <v>1</v>
      </c>
      <c r="AG35" s="18" t="s">
        <v>76</v>
      </c>
    </row>
    <row r="36" spans="1:33" ht="30.2" customHeight="1" x14ac:dyDescent="0.3">
      <c r="A36" s="5" t="s">
        <v>47</v>
      </c>
      <c r="B36" s="6" t="s">
        <v>53</v>
      </c>
      <c r="C36" s="7" t="s">
        <v>77</v>
      </c>
      <c r="D36" s="7" t="s">
        <v>52</v>
      </c>
      <c r="E36" s="7" t="s">
        <v>44</v>
      </c>
      <c r="F36" s="7" t="s">
        <v>50</v>
      </c>
      <c r="G36" s="8">
        <v>0</v>
      </c>
      <c r="H36" s="8">
        <f t="shared" si="30"/>
        <v>0</v>
      </c>
      <c r="I36" s="7">
        <v>0</v>
      </c>
      <c r="J36" s="8">
        <f t="shared" si="31"/>
        <v>0</v>
      </c>
      <c r="K36" s="8">
        <f t="shared" si="32"/>
        <v>0</v>
      </c>
      <c r="L36" s="9">
        <v>1</v>
      </c>
      <c r="M36" s="10">
        <v>0</v>
      </c>
      <c r="N36" s="8">
        <f t="shared" si="33"/>
        <v>0</v>
      </c>
      <c r="O36" s="8">
        <f t="shared" si="34"/>
        <v>0</v>
      </c>
      <c r="P36" s="10">
        <v>0</v>
      </c>
      <c r="Q36" s="8">
        <f t="shared" si="35"/>
        <v>0</v>
      </c>
      <c r="R36" s="8">
        <f t="shared" si="21"/>
        <v>0</v>
      </c>
      <c r="S36" s="8">
        <f t="shared" si="36"/>
        <v>0</v>
      </c>
      <c r="T36" s="8">
        <f t="shared" si="37"/>
        <v>0</v>
      </c>
      <c r="U36" s="7" t="str">
        <f t="shared" si="38"/>
        <v>-</v>
      </c>
      <c r="V36" s="11">
        <v>0</v>
      </c>
      <c r="W36" s="12">
        <f t="shared" si="39"/>
        <v>0</v>
      </c>
      <c r="X36" s="13" t="str">
        <f t="shared" si="40"/>
        <v>-</v>
      </c>
      <c r="Y36" s="14">
        <v>0</v>
      </c>
      <c r="Z36" s="15">
        <f t="shared" si="41"/>
        <v>0</v>
      </c>
      <c r="AA36" s="16" t="str">
        <f t="shared" si="42"/>
        <v>-</v>
      </c>
      <c r="AB36" s="17">
        <v>0</v>
      </c>
      <c r="AC36" s="7">
        <v>0</v>
      </c>
      <c r="AD36" s="7" t="str">
        <f t="shared" si="43"/>
        <v>-</v>
      </c>
      <c r="AE36" s="8">
        <v>0</v>
      </c>
      <c r="AF36" s="7">
        <v>1</v>
      </c>
      <c r="AG36" s="18" t="s">
        <v>76</v>
      </c>
    </row>
    <row r="37" spans="1:33" ht="30.2" customHeight="1" x14ac:dyDescent="0.3">
      <c r="A37" s="5" t="s">
        <v>54</v>
      </c>
      <c r="B37" s="6" t="s">
        <v>48</v>
      </c>
      <c r="C37" s="7" t="s">
        <v>77</v>
      </c>
      <c r="D37" s="7" t="s">
        <v>49</v>
      </c>
      <c r="E37" s="7" t="s">
        <v>44</v>
      </c>
      <c r="F37" s="7" t="s">
        <v>50</v>
      </c>
      <c r="G37" s="8">
        <v>0</v>
      </c>
      <c r="H37" s="8">
        <f t="shared" si="30"/>
        <v>0</v>
      </c>
      <c r="I37" s="7">
        <v>0</v>
      </c>
      <c r="J37" s="8">
        <f t="shared" si="31"/>
        <v>0</v>
      </c>
      <c r="K37" s="8">
        <f t="shared" si="32"/>
        <v>0</v>
      </c>
      <c r="L37" s="9">
        <v>1</v>
      </c>
      <c r="M37" s="10">
        <v>0</v>
      </c>
      <c r="N37" s="8">
        <f t="shared" si="33"/>
        <v>0</v>
      </c>
      <c r="O37" s="8">
        <f t="shared" si="34"/>
        <v>0</v>
      </c>
      <c r="P37" s="10">
        <v>0</v>
      </c>
      <c r="Q37" s="8">
        <f t="shared" si="35"/>
        <v>0</v>
      </c>
      <c r="R37" s="8">
        <f t="shared" si="21"/>
        <v>0</v>
      </c>
      <c r="S37" s="8">
        <f t="shared" si="36"/>
        <v>0</v>
      </c>
      <c r="T37" s="8">
        <f t="shared" si="37"/>
        <v>0</v>
      </c>
      <c r="U37" s="7" t="str">
        <f t="shared" si="38"/>
        <v>-</v>
      </c>
      <c r="V37" s="11">
        <v>0</v>
      </c>
      <c r="W37" s="12">
        <f t="shared" si="39"/>
        <v>0</v>
      </c>
      <c r="X37" s="13" t="str">
        <f t="shared" si="40"/>
        <v>-</v>
      </c>
      <c r="Y37" s="14">
        <v>0</v>
      </c>
      <c r="Z37" s="15">
        <f t="shared" si="41"/>
        <v>0</v>
      </c>
      <c r="AA37" s="16" t="str">
        <f t="shared" si="42"/>
        <v>-</v>
      </c>
      <c r="AB37" s="17">
        <v>0</v>
      </c>
      <c r="AC37" s="7">
        <v>0</v>
      </c>
      <c r="AD37" s="7" t="str">
        <f t="shared" si="43"/>
        <v>-</v>
      </c>
      <c r="AE37" s="8">
        <v>0</v>
      </c>
      <c r="AF37" s="7">
        <v>1</v>
      </c>
      <c r="AG37" s="18" t="s">
        <v>76</v>
      </c>
    </row>
    <row r="38" spans="1:33" ht="30.2" customHeight="1" x14ac:dyDescent="0.3">
      <c r="A38" s="5" t="s">
        <v>54</v>
      </c>
      <c r="B38" s="6" t="s">
        <v>55</v>
      </c>
      <c r="C38" s="7" t="s">
        <v>77</v>
      </c>
      <c r="D38" s="7" t="s">
        <v>52</v>
      </c>
      <c r="E38" s="7" t="s">
        <v>44</v>
      </c>
      <c r="F38" s="7" t="s">
        <v>50</v>
      </c>
      <c r="G38" s="8">
        <v>0</v>
      </c>
      <c r="H38" s="8">
        <f t="shared" si="30"/>
        <v>0</v>
      </c>
      <c r="I38" s="7">
        <v>0</v>
      </c>
      <c r="J38" s="8">
        <f t="shared" si="31"/>
        <v>0</v>
      </c>
      <c r="K38" s="8">
        <f t="shared" si="32"/>
        <v>0</v>
      </c>
      <c r="L38" s="9">
        <v>1</v>
      </c>
      <c r="M38" s="10">
        <v>0</v>
      </c>
      <c r="N38" s="8">
        <f t="shared" si="33"/>
        <v>0</v>
      </c>
      <c r="O38" s="8">
        <f t="shared" si="34"/>
        <v>0</v>
      </c>
      <c r="P38" s="10">
        <v>0</v>
      </c>
      <c r="Q38" s="8">
        <f t="shared" si="35"/>
        <v>0</v>
      </c>
      <c r="R38" s="8">
        <f t="shared" si="21"/>
        <v>0</v>
      </c>
      <c r="S38" s="8">
        <f t="shared" si="36"/>
        <v>0</v>
      </c>
      <c r="T38" s="8">
        <f t="shared" si="37"/>
        <v>0</v>
      </c>
      <c r="U38" s="7" t="str">
        <f t="shared" si="38"/>
        <v>-</v>
      </c>
      <c r="V38" s="11">
        <v>0</v>
      </c>
      <c r="W38" s="12">
        <f t="shared" si="39"/>
        <v>0</v>
      </c>
      <c r="X38" s="13" t="str">
        <f t="shared" si="40"/>
        <v>-</v>
      </c>
      <c r="Y38" s="14">
        <v>0</v>
      </c>
      <c r="Z38" s="15">
        <f t="shared" si="41"/>
        <v>0</v>
      </c>
      <c r="AA38" s="16" t="str">
        <f t="shared" si="42"/>
        <v>-</v>
      </c>
      <c r="AB38" s="17">
        <v>0</v>
      </c>
      <c r="AC38" s="7">
        <v>0</v>
      </c>
      <c r="AD38" s="7" t="str">
        <f t="shared" si="43"/>
        <v>-</v>
      </c>
      <c r="AE38" s="8">
        <v>0</v>
      </c>
      <c r="AF38" s="7">
        <v>1</v>
      </c>
      <c r="AG38" s="18" t="s">
        <v>76</v>
      </c>
    </row>
    <row r="39" spans="1:33" ht="30.2" customHeight="1" x14ac:dyDescent="0.3">
      <c r="A39" s="5" t="s">
        <v>47</v>
      </c>
      <c r="B39" s="6" t="s">
        <v>48</v>
      </c>
      <c r="C39" s="7" t="s">
        <v>77</v>
      </c>
      <c r="D39" s="7" t="s">
        <v>49</v>
      </c>
      <c r="E39" s="7" t="s">
        <v>45</v>
      </c>
      <c r="F39" s="7" t="s">
        <v>50</v>
      </c>
      <c r="G39" s="8">
        <v>0</v>
      </c>
      <c r="H39" s="8">
        <f t="shared" si="30"/>
        <v>0</v>
      </c>
      <c r="I39" s="7">
        <v>0</v>
      </c>
      <c r="J39" s="8">
        <f t="shared" si="31"/>
        <v>0</v>
      </c>
      <c r="K39" s="8">
        <f t="shared" si="32"/>
        <v>0</v>
      </c>
      <c r="L39" s="9">
        <v>1</v>
      </c>
      <c r="M39" s="10">
        <v>0</v>
      </c>
      <c r="N39" s="8">
        <f t="shared" si="33"/>
        <v>0</v>
      </c>
      <c r="O39" s="8">
        <f t="shared" si="34"/>
        <v>0</v>
      </c>
      <c r="P39" s="10">
        <v>0</v>
      </c>
      <c r="Q39" s="8">
        <f t="shared" si="35"/>
        <v>0</v>
      </c>
      <c r="R39" s="8">
        <f t="shared" si="21"/>
        <v>0</v>
      </c>
      <c r="S39" s="8">
        <f t="shared" si="36"/>
        <v>0</v>
      </c>
      <c r="T39" s="8">
        <f t="shared" si="37"/>
        <v>0</v>
      </c>
      <c r="U39" s="7" t="str">
        <f t="shared" si="38"/>
        <v>-</v>
      </c>
      <c r="V39" s="11">
        <v>0</v>
      </c>
      <c r="W39" s="12">
        <f t="shared" si="39"/>
        <v>0</v>
      </c>
      <c r="X39" s="13" t="str">
        <f t="shared" si="40"/>
        <v>-</v>
      </c>
      <c r="Y39" s="14">
        <v>0</v>
      </c>
      <c r="Z39" s="15">
        <f t="shared" si="41"/>
        <v>0</v>
      </c>
      <c r="AA39" s="16" t="str">
        <f t="shared" si="42"/>
        <v>-</v>
      </c>
      <c r="AB39" s="17">
        <v>0</v>
      </c>
      <c r="AC39" s="7">
        <v>0</v>
      </c>
      <c r="AD39" s="7" t="str">
        <f t="shared" si="43"/>
        <v>-</v>
      </c>
      <c r="AE39" s="8">
        <v>0</v>
      </c>
      <c r="AF39" s="7">
        <v>1</v>
      </c>
      <c r="AG39" s="18" t="s">
        <v>76</v>
      </c>
    </row>
    <row r="40" spans="1:33" ht="30.2" customHeight="1" x14ac:dyDescent="0.3">
      <c r="A40" s="5" t="s">
        <v>47</v>
      </c>
      <c r="B40" s="6" t="s">
        <v>51</v>
      </c>
      <c r="C40" s="7" t="s">
        <v>77</v>
      </c>
      <c r="D40" s="7" t="s">
        <v>52</v>
      </c>
      <c r="E40" s="7" t="s">
        <v>45</v>
      </c>
      <c r="F40" s="7" t="s">
        <v>50</v>
      </c>
      <c r="G40" s="8">
        <v>0</v>
      </c>
      <c r="H40" s="8">
        <f t="shared" si="30"/>
        <v>0</v>
      </c>
      <c r="I40" s="7">
        <v>0</v>
      </c>
      <c r="J40" s="8">
        <f t="shared" si="31"/>
        <v>0</v>
      </c>
      <c r="K40" s="8">
        <f t="shared" si="32"/>
        <v>0</v>
      </c>
      <c r="L40" s="9">
        <v>1</v>
      </c>
      <c r="M40" s="10">
        <v>0</v>
      </c>
      <c r="N40" s="8">
        <f t="shared" si="33"/>
        <v>0</v>
      </c>
      <c r="O40" s="8">
        <f t="shared" si="34"/>
        <v>0</v>
      </c>
      <c r="P40" s="10">
        <v>0</v>
      </c>
      <c r="Q40" s="8">
        <f t="shared" si="35"/>
        <v>0</v>
      </c>
      <c r="R40" s="8">
        <f t="shared" si="21"/>
        <v>0</v>
      </c>
      <c r="S40" s="8">
        <f t="shared" si="36"/>
        <v>0</v>
      </c>
      <c r="T40" s="8">
        <f t="shared" si="37"/>
        <v>0</v>
      </c>
      <c r="U40" s="7" t="str">
        <f t="shared" si="38"/>
        <v>-</v>
      </c>
      <c r="V40" s="11">
        <v>0</v>
      </c>
      <c r="W40" s="12">
        <f t="shared" si="39"/>
        <v>0</v>
      </c>
      <c r="X40" s="13" t="str">
        <f t="shared" si="40"/>
        <v>-</v>
      </c>
      <c r="Y40" s="14">
        <v>0</v>
      </c>
      <c r="Z40" s="15">
        <f t="shared" si="41"/>
        <v>0</v>
      </c>
      <c r="AA40" s="16" t="str">
        <f t="shared" si="42"/>
        <v>-</v>
      </c>
      <c r="AB40" s="17">
        <v>0</v>
      </c>
      <c r="AC40" s="7">
        <v>0</v>
      </c>
      <c r="AD40" s="7" t="str">
        <f t="shared" si="43"/>
        <v>-</v>
      </c>
      <c r="AE40" s="8">
        <v>0</v>
      </c>
      <c r="AF40" s="7">
        <v>1</v>
      </c>
      <c r="AG40" s="18" t="s">
        <v>76</v>
      </c>
    </row>
    <row r="41" spans="1:33" ht="30.2" customHeight="1" x14ac:dyDescent="0.3">
      <c r="A41" s="5" t="s">
        <v>47</v>
      </c>
      <c r="B41" s="6" t="s">
        <v>53</v>
      </c>
      <c r="C41" s="7" t="s">
        <v>77</v>
      </c>
      <c r="D41" s="7" t="s">
        <v>52</v>
      </c>
      <c r="E41" s="7" t="s">
        <v>45</v>
      </c>
      <c r="F41" s="7" t="s">
        <v>50</v>
      </c>
      <c r="G41" s="8">
        <v>0</v>
      </c>
      <c r="H41" s="8">
        <f t="shared" si="30"/>
        <v>0</v>
      </c>
      <c r="I41" s="7">
        <v>0</v>
      </c>
      <c r="J41" s="8">
        <f t="shared" si="31"/>
        <v>0</v>
      </c>
      <c r="K41" s="8">
        <f t="shared" si="32"/>
        <v>0</v>
      </c>
      <c r="L41" s="9">
        <v>1</v>
      </c>
      <c r="M41" s="10">
        <v>0</v>
      </c>
      <c r="N41" s="8">
        <f t="shared" si="33"/>
        <v>0</v>
      </c>
      <c r="O41" s="8">
        <f t="shared" si="34"/>
        <v>0</v>
      </c>
      <c r="P41" s="10">
        <v>0</v>
      </c>
      <c r="Q41" s="8">
        <f t="shared" si="35"/>
        <v>0</v>
      </c>
      <c r="R41" s="8">
        <f t="shared" si="21"/>
        <v>0</v>
      </c>
      <c r="S41" s="8">
        <f t="shared" si="36"/>
        <v>0</v>
      </c>
      <c r="T41" s="8">
        <f t="shared" si="37"/>
        <v>0</v>
      </c>
      <c r="U41" s="7" t="str">
        <f t="shared" si="38"/>
        <v>-</v>
      </c>
      <c r="V41" s="11">
        <v>0</v>
      </c>
      <c r="W41" s="12">
        <f t="shared" si="39"/>
        <v>0</v>
      </c>
      <c r="X41" s="13" t="str">
        <f t="shared" si="40"/>
        <v>-</v>
      </c>
      <c r="Y41" s="14">
        <v>0</v>
      </c>
      <c r="Z41" s="15">
        <f t="shared" si="41"/>
        <v>0</v>
      </c>
      <c r="AA41" s="16" t="str">
        <f t="shared" si="42"/>
        <v>-</v>
      </c>
      <c r="AB41" s="17">
        <v>0</v>
      </c>
      <c r="AC41" s="7">
        <v>0</v>
      </c>
      <c r="AD41" s="7" t="str">
        <f t="shared" si="43"/>
        <v>-</v>
      </c>
      <c r="AE41" s="8">
        <v>0</v>
      </c>
      <c r="AF41" s="7">
        <v>1</v>
      </c>
      <c r="AG41" s="18" t="s">
        <v>76</v>
      </c>
    </row>
    <row r="42" spans="1:33" ht="30.2" customHeight="1" x14ac:dyDescent="0.3">
      <c r="A42" s="5" t="s">
        <v>54</v>
      </c>
      <c r="B42" s="6" t="s">
        <v>48</v>
      </c>
      <c r="C42" s="7" t="s">
        <v>77</v>
      </c>
      <c r="D42" s="7" t="s">
        <v>49</v>
      </c>
      <c r="E42" s="7" t="s">
        <v>45</v>
      </c>
      <c r="F42" s="7" t="s">
        <v>50</v>
      </c>
      <c r="G42" s="8">
        <v>0</v>
      </c>
      <c r="H42" s="8">
        <f t="shared" si="30"/>
        <v>0</v>
      </c>
      <c r="I42" s="7">
        <v>0</v>
      </c>
      <c r="J42" s="8">
        <f t="shared" si="31"/>
        <v>0</v>
      </c>
      <c r="K42" s="8">
        <f t="shared" si="32"/>
        <v>0</v>
      </c>
      <c r="L42" s="9">
        <v>1</v>
      </c>
      <c r="M42" s="10">
        <v>0</v>
      </c>
      <c r="N42" s="8">
        <f t="shared" si="33"/>
        <v>0</v>
      </c>
      <c r="O42" s="8">
        <f t="shared" si="34"/>
        <v>0</v>
      </c>
      <c r="P42" s="10">
        <v>0</v>
      </c>
      <c r="Q42" s="8">
        <f t="shared" si="35"/>
        <v>0</v>
      </c>
      <c r="R42" s="8">
        <f t="shared" si="21"/>
        <v>0</v>
      </c>
      <c r="S42" s="8">
        <f t="shared" si="36"/>
        <v>0</v>
      </c>
      <c r="T42" s="8">
        <f t="shared" si="37"/>
        <v>0</v>
      </c>
      <c r="U42" s="7" t="str">
        <f t="shared" si="38"/>
        <v>-</v>
      </c>
      <c r="V42" s="11">
        <v>0</v>
      </c>
      <c r="W42" s="12">
        <f t="shared" si="39"/>
        <v>0</v>
      </c>
      <c r="X42" s="13" t="str">
        <f t="shared" si="40"/>
        <v>-</v>
      </c>
      <c r="Y42" s="14">
        <v>0</v>
      </c>
      <c r="Z42" s="15">
        <f t="shared" si="41"/>
        <v>0</v>
      </c>
      <c r="AA42" s="16" t="str">
        <f t="shared" si="42"/>
        <v>-</v>
      </c>
      <c r="AB42" s="17">
        <v>0</v>
      </c>
      <c r="AC42" s="7">
        <v>0</v>
      </c>
      <c r="AD42" s="7" t="str">
        <f t="shared" si="43"/>
        <v>-</v>
      </c>
      <c r="AE42" s="8">
        <v>0</v>
      </c>
      <c r="AF42" s="7">
        <v>1</v>
      </c>
      <c r="AG42" s="18" t="s">
        <v>76</v>
      </c>
    </row>
    <row r="43" spans="1:33" ht="30.2" customHeight="1" x14ac:dyDescent="0.3">
      <c r="A43" s="5" t="s">
        <v>54</v>
      </c>
      <c r="B43" s="6" t="s">
        <v>55</v>
      </c>
      <c r="C43" s="7" t="s">
        <v>77</v>
      </c>
      <c r="D43" s="7" t="s">
        <v>52</v>
      </c>
      <c r="E43" s="7" t="s">
        <v>45</v>
      </c>
      <c r="F43" s="7" t="s">
        <v>50</v>
      </c>
      <c r="G43" s="8">
        <v>0</v>
      </c>
      <c r="H43" s="8">
        <f t="shared" si="30"/>
        <v>0</v>
      </c>
      <c r="I43" s="7">
        <v>0</v>
      </c>
      <c r="J43" s="8">
        <f t="shared" si="31"/>
        <v>0</v>
      </c>
      <c r="K43" s="8">
        <f t="shared" si="32"/>
        <v>0</v>
      </c>
      <c r="L43" s="9">
        <v>1</v>
      </c>
      <c r="M43" s="10">
        <v>0</v>
      </c>
      <c r="N43" s="8">
        <f t="shared" si="33"/>
        <v>0</v>
      </c>
      <c r="O43" s="8">
        <f t="shared" si="34"/>
        <v>0</v>
      </c>
      <c r="P43" s="10">
        <v>0</v>
      </c>
      <c r="Q43" s="8">
        <f t="shared" si="35"/>
        <v>0</v>
      </c>
      <c r="R43" s="8">
        <f t="shared" si="21"/>
        <v>0</v>
      </c>
      <c r="S43" s="8">
        <f t="shared" si="36"/>
        <v>0</v>
      </c>
      <c r="T43" s="8">
        <f t="shared" si="37"/>
        <v>0</v>
      </c>
      <c r="U43" s="7" t="str">
        <f t="shared" si="38"/>
        <v>-</v>
      </c>
      <c r="V43" s="11">
        <v>0</v>
      </c>
      <c r="W43" s="12">
        <f t="shared" si="39"/>
        <v>0</v>
      </c>
      <c r="X43" s="13" t="str">
        <f t="shared" si="40"/>
        <v>-</v>
      </c>
      <c r="Y43" s="14">
        <v>0</v>
      </c>
      <c r="Z43" s="15">
        <f t="shared" si="41"/>
        <v>0</v>
      </c>
      <c r="AA43" s="16" t="str">
        <f t="shared" si="42"/>
        <v>-</v>
      </c>
      <c r="AB43" s="17">
        <v>0</v>
      </c>
      <c r="AC43" s="7">
        <v>0</v>
      </c>
      <c r="AD43" s="7" t="str">
        <f t="shared" si="43"/>
        <v>-</v>
      </c>
      <c r="AE43" s="8">
        <v>0</v>
      </c>
      <c r="AF43" s="7">
        <v>1</v>
      </c>
      <c r="AG43" s="18" t="s">
        <v>76</v>
      </c>
    </row>
    <row r="44" spans="1:33" ht="20.100000000000001" customHeight="1" x14ac:dyDescent="0.3">
      <c r="A44" s="27" t="s">
        <v>57</v>
      </c>
      <c r="B44" s="28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</row>
    <row r="45" spans="1:33" ht="30.2" customHeight="1" x14ac:dyDescent="0.3">
      <c r="A45" s="5" t="s">
        <v>58</v>
      </c>
      <c r="B45" s="6" t="s">
        <v>59</v>
      </c>
      <c r="C45" s="7" t="s">
        <v>60</v>
      </c>
      <c r="D45" s="7" t="s">
        <v>61</v>
      </c>
      <c r="E45" s="7" t="s">
        <v>56</v>
      </c>
      <c r="F45" s="7" t="s">
        <v>50</v>
      </c>
      <c r="G45" s="8">
        <v>0</v>
      </c>
      <c r="H45" s="8">
        <f t="shared" ref="H45:H68" si="44">G45 * ( 1 - M45 )</f>
        <v>0</v>
      </c>
      <c r="I45" s="7">
        <v>0</v>
      </c>
      <c r="J45" s="8">
        <f t="shared" ref="J45:J68" si="45">G45 * I45 * L45</f>
        <v>0</v>
      </c>
      <c r="K45" s="8">
        <f t="shared" ref="K45:K68" si="46">(G45 * I45 * L45) * (1+AB45 )</f>
        <v>0</v>
      </c>
      <c r="L45" s="9">
        <v>1</v>
      </c>
      <c r="M45" s="10">
        <v>0</v>
      </c>
      <c r="N45" s="8">
        <f t="shared" ref="N45:N68" si="47">(G45 * I45 * L45)  * ( 1 - M45 )</f>
        <v>0</v>
      </c>
      <c r="O45" s="8">
        <f t="shared" ref="O45:O68" si="48">((G45 * I45 * L45) * (1+AB45 ))  * ( 1 - M45 )</f>
        <v>0</v>
      </c>
      <c r="P45" s="10">
        <v>0.15</v>
      </c>
      <c r="Q45" s="8">
        <f t="shared" ref="Q45:Q68" si="49">((G45 * I45 * L45) * (1- M45)  * P45)</f>
        <v>0</v>
      </c>
      <c r="R45" s="8">
        <f t="shared" ref="R45:R68" si="50">J45+Q45</f>
        <v>0</v>
      </c>
      <c r="S45" s="8">
        <f t="shared" ref="S45:S68" si="51">(((G45 * I45 * L45) * (1+AB45 )) * (1- M45)  * P45)</f>
        <v>0</v>
      </c>
      <c r="T45" s="8">
        <f t="shared" ref="T45:T68" si="52">(((G45 * I45 * L45) * (1+AB45 ))  * ( 1 - M45 ))*AF45 +(1+AB45 )*(((G45 * I45 * L45) * (1- M45)  * P45))</f>
        <v>0</v>
      </c>
      <c r="U45" s="7" t="str">
        <f t="shared" ref="U45:U68" si="53">IFERROR((I45) / V45, "-")</f>
        <v>-</v>
      </c>
      <c r="V45" s="11">
        <v>0</v>
      </c>
      <c r="W45" s="12">
        <f t="shared" ref="W45:W68" si="54">I45</f>
        <v>0</v>
      </c>
      <c r="X45" s="13" t="str">
        <f t="shared" ref="X45:X68" si="55">IFERROR(AE45 / (I45), "-")</f>
        <v>-</v>
      </c>
      <c r="Y45" s="14">
        <v>0</v>
      </c>
      <c r="Z45" s="15">
        <f t="shared" ref="Z45:Z68" si="56">ROUND((I45) * Y45,0)</f>
        <v>0</v>
      </c>
      <c r="AA45" s="16" t="str">
        <f t="shared" ref="AA45:AA68" si="57">IFERROR(AE45 / (ROUND((I45) * Y45,0)), "-")</f>
        <v>-</v>
      </c>
      <c r="AB45" s="17">
        <v>0</v>
      </c>
      <c r="AC45" s="7">
        <v>2</v>
      </c>
      <c r="AD45" s="7" t="str">
        <f t="shared" ref="AD45:AD68" si="58">IFERROR(((I45) / V45)  /AC45, "-")</f>
        <v>-</v>
      </c>
      <c r="AE45" s="8">
        <v>0</v>
      </c>
      <c r="AF45" s="7">
        <v>1</v>
      </c>
      <c r="AG45" s="18" t="s">
        <v>76</v>
      </c>
    </row>
    <row r="46" spans="1:33" ht="30.2" customHeight="1" x14ac:dyDescent="0.3">
      <c r="A46" s="5" t="s">
        <v>58</v>
      </c>
      <c r="B46" s="6" t="s">
        <v>62</v>
      </c>
      <c r="C46" s="7" t="s">
        <v>63</v>
      </c>
      <c r="D46" s="7" t="s">
        <v>61</v>
      </c>
      <c r="E46" s="7" t="s">
        <v>56</v>
      </c>
      <c r="F46" s="7" t="s">
        <v>50</v>
      </c>
      <c r="G46" s="8">
        <v>0</v>
      </c>
      <c r="H46" s="8">
        <f t="shared" si="44"/>
        <v>0</v>
      </c>
      <c r="I46" s="7">
        <v>0</v>
      </c>
      <c r="J46" s="8">
        <f t="shared" si="45"/>
        <v>0</v>
      </c>
      <c r="K46" s="8">
        <f t="shared" si="46"/>
        <v>0</v>
      </c>
      <c r="L46" s="9">
        <v>1</v>
      </c>
      <c r="M46" s="10">
        <v>0</v>
      </c>
      <c r="N46" s="8">
        <f t="shared" si="47"/>
        <v>0</v>
      </c>
      <c r="O46" s="8">
        <f t="shared" si="48"/>
        <v>0</v>
      </c>
      <c r="P46" s="10">
        <v>0.15</v>
      </c>
      <c r="Q46" s="8">
        <f t="shared" si="49"/>
        <v>0</v>
      </c>
      <c r="R46" s="8">
        <f>J46+Q46</f>
        <v>0</v>
      </c>
      <c r="S46" s="8">
        <f t="shared" si="51"/>
        <v>0</v>
      </c>
      <c r="T46" s="8">
        <f t="shared" si="52"/>
        <v>0</v>
      </c>
      <c r="U46" s="7" t="str">
        <f t="shared" si="53"/>
        <v>-</v>
      </c>
      <c r="V46" s="11">
        <v>0</v>
      </c>
      <c r="W46" s="12">
        <f t="shared" si="54"/>
        <v>0</v>
      </c>
      <c r="X46" s="13" t="str">
        <f t="shared" si="55"/>
        <v>-</v>
      </c>
      <c r="Y46" s="14">
        <v>0</v>
      </c>
      <c r="Z46" s="15">
        <f t="shared" si="56"/>
        <v>0</v>
      </c>
      <c r="AA46" s="16" t="str">
        <f t="shared" si="57"/>
        <v>-</v>
      </c>
      <c r="AB46" s="17">
        <v>0</v>
      </c>
      <c r="AC46" s="7">
        <v>2</v>
      </c>
      <c r="AD46" s="7" t="str">
        <f t="shared" si="58"/>
        <v>-</v>
      </c>
      <c r="AE46" s="8">
        <v>0</v>
      </c>
      <c r="AF46" s="7">
        <v>1</v>
      </c>
      <c r="AG46" s="18" t="s">
        <v>76</v>
      </c>
    </row>
    <row r="47" spans="1:33" ht="30.2" customHeight="1" x14ac:dyDescent="0.3">
      <c r="A47" s="5" t="s">
        <v>64</v>
      </c>
      <c r="B47" s="6" t="s">
        <v>65</v>
      </c>
      <c r="C47" s="7" t="s">
        <v>63</v>
      </c>
      <c r="D47" s="7" t="s">
        <v>66</v>
      </c>
      <c r="E47" s="7" t="s">
        <v>56</v>
      </c>
      <c r="F47" s="7" t="s">
        <v>50</v>
      </c>
      <c r="G47" s="8">
        <v>0</v>
      </c>
      <c r="H47" s="8">
        <f t="shared" si="44"/>
        <v>0</v>
      </c>
      <c r="I47" s="7">
        <v>0</v>
      </c>
      <c r="J47" s="8">
        <f t="shared" si="45"/>
        <v>0</v>
      </c>
      <c r="K47" s="8">
        <f t="shared" si="46"/>
        <v>0</v>
      </c>
      <c r="L47" s="9">
        <v>1</v>
      </c>
      <c r="M47" s="10">
        <v>0</v>
      </c>
      <c r="N47" s="8">
        <f t="shared" si="47"/>
        <v>0</v>
      </c>
      <c r="O47" s="8">
        <f t="shared" si="48"/>
        <v>0</v>
      </c>
      <c r="P47" s="10">
        <v>0</v>
      </c>
      <c r="Q47" s="8">
        <f t="shared" si="49"/>
        <v>0</v>
      </c>
      <c r="R47" s="8">
        <f t="shared" si="50"/>
        <v>0</v>
      </c>
      <c r="S47" s="8">
        <f t="shared" si="51"/>
        <v>0</v>
      </c>
      <c r="T47" s="8">
        <f t="shared" si="52"/>
        <v>0</v>
      </c>
      <c r="U47" s="7" t="str">
        <f t="shared" si="53"/>
        <v>-</v>
      </c>
      <c r="V47" s="11">
        <v>0</v>
      </c>
      <c r="W47" s="12">
        <f t="shared" si="54"/>
        <v>0</v>
      </c>
      <c r="X47" s="13" t="str">
        <f t="shared" si="55"/>
        <v>-</v>
      </c>
      <c r="Y47" s="14">
        <v>0</v>
      </c>
      <c r="Z47" s="15">
        <f t="shared" si="56"/>
        <v>0</v>
      </c>
      <c r="AA47" s="16" t="str">
        <f t="shared" si="57"/>
        <v>-</v>
      </c>
      <c r="AB47" s="17">
        <v>0</v>
      </c>
      <c r="AC47" s="7">
        <v>2</v>
      </c>
      <c r="AD47" s="7" t="str">
        <f t="shared" si="58"/>
        <v>-</v>
      </c>
      <c r="AE47" s="8">
        <v>0</v>
      </c>
      <c r="AF47" s="7">
        <v>1</v>
      </c>
      <c r="AG47" s="18" t="s">
        <v>76</v>
      </c>
    </row>
    <row r="48" spans="1:33" ht="30.2" customHeight="1" x14ac:dyDescent="0.3">
      <c r="A48" s="5" t="s">
        <v>64</v>
      </c>
      <c r="B48" s="6" t="s">
        <v>67</v>
      </c>
      <c r="C48" s="7" t="s">
        <v>63</v>
      </c>
      <c r="D48" s="7" t="s">
        <v>66</v>
      </c>
      <c r="E48" s="7" t="s">
        <v>56</v>
      </c>
      <c r="F48" s="7" t="s">
        <v>50</v>
      </c>
      <c r="G48" s="8">
        <v>0</v>
      </c>
      <c r="H48" s="8">
        <f t="shared" si="44"/>
        <v>0</v>
      </c>
      <c r="I48" s="7">
        <v>0</v>
      </c>
      <c r="J48" s="8">
        <f t="shared" si="45"/>
        <v>0</v>
      </c>
      <c r="K48" s="8">
        <f t="shared" si="46"/>
        <v>0</v>
      </c>
      <c r="L48" s="9">
        <v>1</v>
      </c>
      <c r="M48" s="10">
        <v>0</v>
      </c>
      <c r="N48" s="8">
        <f t="shared" si="47"/>
        <v>0</v>
      </c>
      <c r="O48" s="8">
        <f t="shared" si="48"/>
        <v>0</v>
      </c>
      <c r="P48" s="10">
        <v>0</v>
      </c>
      <c r="Q48" s="8">
        <f t="shared" si="49"/>
        <v>0</v>
      </c>
      <c r="R48" s="8">
        <f t="shared" si="50"/>
        <v>0</v>
      </c>
      <c r="S48" s="8">
        <f t="shared" si="51"/>
        <v>0</v>
      </c>
      <c r="T48" s="8">
        <f t="shared" si="52"/>
        <v>0</v>
      </c>
      <c r="U48" s="7" t="str">
        <f t="shared" si="53"/>
        <v>-</v>
      </c>
      <c r="V48" s="11">
        <v>0</v>
      </c>
      <c r="W48" s="12">
        <f t="shared" si="54"/>
        <v>0</v>
      </c>
      <c r="X48" s="13" t="str">
        <f t="shared" si="55"/>
        <v>-</v>
      </c>
      <c r="Y48" s="14">
        <v>0</v>
      </c>
      <c r="Z48" s="15">
        <f t="shared" si="56"/>
        <v>0</v>
      </c>
      <c r="AA48" s="16" t="str">
        <f t="shared" si="57"/>
        <v>-</v>
      </c>
      <c r="AB48" s="17">
        <v>0</v>
      </c>
      <c r="AC48" s="7">
        <v>2</v>
      </c>
      <c r="AD48" s="7" t="str">
        <f t="shared" si="58"/>
        <v>-</v>
      </c>
      <c r="AE48" s="8">
        <v>0</v>
      </c>
      <c r="AF48" s="7">
        <v>1</v>
      </c>
      <c r="AG48" s="18" t="s">
        <v>76</v>
      </c>
    </row>
    <row r="49" spans="1:33" ht="30.2" customHeight="1" x14ac:dyDescent="0.3">
      <c r="A49" s="5" t="s">
        <v>58</v>
      </c>
      <c r="B49" s="6" t="s">
        <v>59</v>
      </c>
      <c r="C49" s="7" t="s">
        <v>60</v>
      </c>
      <c r="D49" s="7" t="s">
        <v>61</v>
      </c>
      <c r="E49" s="7" t="s">
        <v>41</v>
      </c>
      <c r="F49" s="7" t="s">
        <v>50</v>
      </c>
      <c r="G49" s="8">
        <v>0</v>
      </c>
      <c r="H49" s="8">
        <f t="shared" si="44"/>
        <v>0</v>
      </c>
      <c r="I49" s="7">
        <v>0</v>
      </c>
      <c r="J49" s="8">
        <f t="shared" si="45"/>
        <v>0</v>
      </c>
      <c r="K49" s="8">
        <f t="shared" si="46"/>
        <v>0</v>
      </c>
      <c r="L49" s="9">
        <v>1</v>
      </c>
      <c r="M49" s="10">
        <v>0</v>
      </c>
      <c r="N49" s="8">
        <f t="shared" si="47"/>
        <v>0</v>
      </c>
      <c r="O49" s="8">
        <f t="shared" si="48"/>
        <v>0</v>
      </c>
      <c r="P49" s="10">
        <v>0.15</v>
      </c>
      <c r="Q49" s="8">
        <f t="shared" si="49"/>
        <v>0</v>
      </c>
      <c r="R49" s="8">
        <f t="shared" si="50"/>
        <v>0</v>
      </c>
      <c r="S49" s="8">
        <f t="shared" si="51"/>
        <v>0</v>
      </c>
      <c r="T49" s="8">
        <f t="shared" si="52"/>
        <v>0</v>
      </c>
      <c r="U49" s="7" t="str">
        <f t="shared" si="53"/>
        <v>-</v>
      </c>
      <c r="V49" s="11">
        <v>0</v>
      </c>
      <c r="W49" s="12">
        <f t="shared" si="54"/>
        <v>0</v>
      </c>
      <c r="X49" s="13" t="str">
        <f t="shared" si="55"/>
        <v>-</v>
      </c>
      <c r="Y49" s="14">
        <v>0</v>
      </c>
      <c r="Z49" s="15">
        <f t="shared" si="56"/>
        <v>0</v>
      </c>
      <c r="AA49" s="16" t="str">
        <f t="shared" si="57"/>
        <v>-</v>
      </c>
      <c r="AB49" s="17">
        <v>0</v>
      </c>
      <c r="AC49" s="7">
        <v>2</v>
      </c>
      <c r="AD49" s="7" t="str">
        <f t="shared" si="58"/>
        <v>-</v>
      </c>
      <c r="AE49" s="8">
        <v>0</v>
      </c>
      <c r="AF49" s="7">
        <v>1</v>
      </c>
      <c r="AG49" s="18" t="s">
        <v>76</v>
      </c>
    </row>
    <row r="50" spans="1:33" ht="30.2" customHeight="1" x14ac:dyDescent="0.3">
      <c r="A50" s="5" t="s">
        <v>58</v>
      </c>
      <c r="B50" s="6" t="s">
        <v>62</v>
      </c>
      <c r="C50" s="7" t="s">
        <v>63</v>
      </c>
      <c r="D50" s="7" t="s">
        <v>61</v>
      </c>
      <c r="E50" s="7" t="s">
        <v>41</v>
      </c>
      <c r="F50" s="7" t="s">
        <v>50</v>
      </c>
      <c r="G50" s="8">
        <v>0</v>
      </c>
      <c r="H50" s="8">
        <f t="shared" si="44"/>
        <v>0</v>
      </c>
      <c r="I50" s="7">
        <v>0</v>
      </c>
      <c r="J50" s="8">
        <f t="shared" si="45"/>
        <v>0</v>
      </c>
      <c r="K50" s="8">
        <f t="shared" si="46"/>
        <v>0</v>
      </c>
      <c r="L50" s="9">
        <v>1</v>
      </c>
      <c r="M50" s="10">
        <v>0</v>
      </c>
      <c r="N50" s="8">
        <f t="shared" si="47"/>
        <v>0</v>
      </c>
      <c r="O50" s="8">
        <f t="shared" si="48"/>
        <v>0</v>
      </c>
      <c r="P50" s="10">
        <v>0.15</v>
      </c>
      <c r="Q50" s="8">
        <f t="shared" si="49"/>
        <v>0</v>
      </c>
      <c r="R50" s="8">
        <f t="shared" si="50"/>
        <v>0</v>
      </c>
      <c r="S50" s="8">
        <f t="shared" si="51"/>
        <v>0</v>
      </c>
      <c r="T50" s="8">
        <f t="shared" si="52"/>
        <v>0</v>
      </c>
      <c r="U50" s="7" t="str">
        <f t="shared" si="53"/>
        <v>-</v>
      </c>
      <c r="V50" s="11">
        <v>0</v>
      </c>
      <c r="W50" s="12">
        <f t="shared" si="54"/>
        <v>0</v>
      </c>
      <c r="X50" s="13" t="str">
        <f t="shared" si="55"/>
        <v>-</v>
      </c>
      <c r="Y50" s="14">
        <v>0</v>
      </c>
      <c r="Z50" s="15">
        <f t="shared" si="56"/>
        <v>0</v>
      </c>
      <c r="AA50" s="16" t="str">
        <f t="shared" si="57"/>
        <v>-</v>
      </c>
      <c r="AB50" s="17">
        <v>0</v>
      </c>
      <c r="AC50" s="7">
        <v>2</v>
      </c>
      <c r="AD50" s="7" t="str">
        <f t="shared" si="58"/>
        <v>-</v>
      </c>
      <c r="AE50" s="8">
        <v>0</v>
      </c>
      <c r="AF50" s="7">
        <v>1</v>
      </c>
      <c r="AG50" s="18" t="s">
        <v>76</v>
      </c>
    </row>
    <row r="51" spans="1:33" ht="30.2" customHeight="1" x14ac:dyDescent="0.3">
      <c r="A51" s="5" t="s">
        <v>64</v>
      </c>
      <c r="B51" s="6" t="s">
        <v>65</v>
      </c>
      <c r="C51" s="7" t="s">
        <v>63</v>
      </c>
      <c r="D51" s="7" t="s">
        <v>66</v>
      </c>
      <c r="E51" s="7" t="s">
        <v>41</v>
      </c>
      <c r="F51" s="7" t="s">
        <v>50</v>
      </c>
      <c r="G51" s="8">
        <v>0</v>
      </c>
      <c r="H51" s="8">
        <f t="shared" si="44"/>
        <v>0</v>
      </c>
      <c r="I51" s="7">
        <v>0</v>
      </c>
      <c r="J51" s="8">
        <f t="shared" si="45"/>
        <v>0</v>
      </c>
      <c r="K51" s="8">
        <f t="shared" si="46"/>
        <v>0</v>
      </c>
      <c r="L51" s="9">
        <v>1</v>
      </c>
      <c r="M51" s="10">
        <v>0</v>
      </c>
      <c r="N51" s="8">
        <f t="shared" si="47"/>
        <v>0</v>
      </c>
      <c r="O51" s="8">
        <f t="shared" si="48"/>
        <v>0</v>
      </c>
      <c r="P51" s="10">
        <v>0</v>
      </c>
      <c r="Q51" s="8">
        <f t="shared" si="49"/>
        <v>0</v>
      </c>
      <c r="R51" s="8">
        <f t="shared" si="50"/>
        <v>0</v>
      </c>
      <c r="S51" s="8">
        <f t="shared" si="51"/>
        <v>0</v>
      </c>
      <c r="T51" s="8">
        <f t="shared" si="52"/>
        <v>0</v>
      </c>
      <c r="U51" s="7" t="str">
        <f t="shared" si="53"/>
        <v>-</v>
      </c>
      <c r="V51" s="11">
        <v>0</v>
      </c>
      <c r="W51" s="12">
        <f t="shared" si="54"/>
        <v>0</v>
      </c>
      <c r="X51" s="13" t="str">
        <f t="shared" si="55"/>
        <v>-</v>
      </c>
      <c r="Y51" s="14">
        <v>0</v>
      </c>
      <c r="Z51" s="15">
        <f t="shared" si="56"/>
        <v>0</v>
      </c>
      <c r="AA51" s="16" t="str">
        <f t="shared" si="57"/>
        <v>-</v>
      </c>
      <c r="AB51" s="17">
        <v>0</v>
      </c>
      <c r="AC51" s="7">
        <v>2</v>
      </c>
      <c r="AD51" s="7" t="str">
        <f t="shared" si="58"/>
        <v>-</v>
      </c>
      <c r="AE51" s="8">
        <v>0</v>
      </c>
      <c r="AF51" s="7">
        <v>1</v>
      </c>
      <c r="AG51" s="18" t="s">
        <v>76</v>
      </c>
    </row>
    <row r="52" spans="1:33" ht="30.2" customHeight="1" x14ac:dyDescent="0.3">
      <c r="A52" s="5" t="s">
        <v>64</v>
      </c>
      <c r="B52" s="6" t="s">
        <v>67</v>
      </c>
      <c r="C52" s="7" t="s">
        <v>63</v>
      </c>
      <c r="D52" s="7" t="s">
        <v>66</v>
      </c>
      <c r="E52" s="7" t="s">
        <v>41</v>
      </c>
      <c r="F52" s="7" t="s">
        <v>50</v>
      </c>
      <c r="G52" s="8">
        <v>0</v>
      </c>
      <c r="H52" s="8">
        <f t="shared" si="44"/>
        <v>0</v>
      </c>
      <c r="I52" s="7">
        <v>0</v>
      </c>
      <c r="J52" s="8">
        <f t="shared" si="45"/>
        <v>0</v>
      </c>
      <c r="K52" s="8">
        <f t="shared" si="46"/>
        <v>0</v>
      </c>
      <c r="L52" s="9">
        <v>1</v>
      </c>
      <c r="M52" s="10">
        <v>0</v>
      </c>
      <c r="N52" s="8">
        <f t="shared" si="47"/>
        <v>0</v>
      </c>
      <c r="O52" s="8">
        <f t="shared" si="48"/>
        <v>0</v>
      </c>
      <c r="P52" s="10">
        <v>0</v>
      </c>
      <c r="Q52" s="8">
        <f t="shared" si="49"/>
        <v>0</v>
      </c>
      <c r="R52" s="8">
        <f t="shared" si="50"/>
        <v>0</v>
      </c>
      <c r="S52" s="8">
        <f t="shared" si="51"/>
        <v>0</v>
      </c>
      <c r="T52" s="8">
        <f t="shared" si="52"/>
        <v>0</v>
      </c>
      <c r="U52" s="7" t="str">
        <f t="shared" si="53"/>
        <v>-</v>
      </c>
      <c r="V52" s="11">
        <v>0</v>
      </c>
      <c r="W52" s="12">
        <f t="shared" si="54"/>
        <v>0</v>
      </c>
      <c r="X52" s="13" t="str">
        <f t="shared" si="55"/>
        <v>-</v>
      </c>
      <c r="Y52" s="14">
        <v>0</v>
      </c>
      <c r="Z52" s="15">
        <f t="shared" si="56"/>
        <v>0</v>
      </c>
      <c r="AA52" s="16" t="str">
        <f t="shared" si="57"/>
        <v>-</v>
      </c>
      <c r="AB52" s="17">
        <v>0</v>
      </c>
      <c r="AC52" s="7">
        <v>2</v>
      </c>
      <c r="AD52" s="7" t="str">
        <f t="shared" si="58"/>
        <v>-</v>
      </c>
      <c r="AE52" s="8">
        <v>0</v>
      </c>
      <c r="AF52" s="7">
        <v>1</v>
      </c>
      <c r="AG52" s="18" t="s">
        <v>76</v>
      </c>
    </row>
    <row r="53" spans="1:33" ht="30.2" customHeight="1" x14ac:dyDescent="0.3">
      <c r="A53" s="5" t="s">
        <v>58</v>
      </c>
      <c r="B53" s="6" t="s">
        <v>59</v>
      </c>
      <c r="C53" s="7" t="s">
        <v>60</v>
      </c>
      <c r="D53" s="7" t="s">
        <v>61</v>
      </c>
      <c r="E53" s="7" t="s">
        <v>42</v>
      </c>
      <c r="F53" s="7" t="s">
        <v>50</v>
      </c>
      <c r="G53" s="8">
        <v>0</v>
      </c>
      <c r="H53" s="8">
        <f t="shared" si="44"/>
        <v>0</v>
      </c>
      <c r="I53" s="7">
        <v>0</v>
      </c>
      <c r="J53" s="8">
        <f t="shared" si="45"/>
        <v>0</v>
      </c>
      <c r="K53" s="8">
        <f t="shared" si="46"/>
        <v>0</v>
      </c>
      <c r="L53" s="9">
        <v>1</v>
      </c>
      <c r="M53" s="10">
        <v>0</v>
      </c>
      <c r="N53" s="8">
        <f t="shared" si="47"/>
        <v>0</v>
      </c>
      <c r="O53" s="8">
        <f t="shared" si="48"/>
        <v>0</v>
      </c>
      <c r="P53" s="10">
        <v>0.15</v>
      </c>
      <c r="Q53" s="8">
        <f t="shared" si="49"/>
        <v>0</v>
      </c>
      <c r="R53" s="8">
        <f t="shared" si="50"/>
        <v>0</v>
      </c>
      <c r="S53" s="8">
        <f t="shared" si="51"/>
        <v>0</v>
      </c>
      <c r="T53" s="8">
        <f t="shared" si="52"/>
        <v>0</v>
      </c>
      <c r="U53" s="7" t="str">
        <f t="shared" si="53"/>
        <v>-</v>
      </c>
      <c r="V53" s="11">
        <v>0</v>
      </c>
      <c r="W53" s="12">
        <f t="shared" si="54"/>
        <v>0</v>
      </c>
      <c r="X53" s="13" t="str">
        <f t="shared" si="55"/>
        <v>-</v>
      </c>
      <c r="Y53" s="14">
        <v>0</v>
      </c>
      <c r="Z53" s="15">
        <f t="shared" si="56"/>
        <v>0</v>
      </c>
      <c r="AA53" s="16" t="str">
        <f t="shared" si="57"/>
        <v>-</v>
      </c>
      <c r="AB53" s="17">
        <v>0</v>
      </c>
      <c r="AC53" s="7">
        <v>2</v>
      </c>
      <c r="AD53" s="7" t="str">
        <f t="shared" si="58"/>
        <v>-</v>
      </c>
      <c r="AE53" s="8">
        <v>0</v>
      </c>
      <c r="AF53" s="7">
        <v>1</v>
      </c>
      <c r="AG53" s="18" t="s">
        <v>76</v>
      </c>
    </row>
    <row r="54" spans="1:33" ht="30.2" customHeight="1" x14ac:dyDescent="0.3">
      <c r="A54" s="5" t="s">
        <v>58</v>
      </c>
      <c r="B54" s="6" t="s">
        <v>62</v>
      </c>
      <c r="C54" s="7" t="s">
        <v>63</v>
      </c>
      <c r="D54" s="7" t="s">
        <v>61</v>
      </c>
      <c r="E54" s="7" t="s">
        <v>42</v>
      </c>
      <c r="F54" s="7" t="s">
        <v>50</v>
      </c>
      <c r="G54" s="8">
        <v>0</v>
      </c>
      <c r="H54" s="8">
        <f t="shared" si="44"/>
        <v>0</v>
      </c>
      <c r="I54" s="7">
        <v>0</v>
      </c>
      <c r="J54" s="8">
        <f t="shared" si="45"/>
        <v>0</v>
      </c>
      <c r="K54" s="8">
        <f t="shared" si="46"/>
        <v>0</v>
      </c>
      <c r="L54" s="9">
        <v>1</v>
      </c>
      <c r="M54" s="10">
        <v>0</v>
      </c>
      <c r="N54" s="8">
        <f t="shared" si="47"/>
        <v>0</v>
      </c>
      <c r="O54" s="8">
        <f t="shared" si="48"/>
        <v>0</v>
      </c>
      <c r="P54" s="10">
        <v>0.15</v>
      </c>
      <c r="Q54" s="8">
        <f t="shared" si="49"/>
        <v>0</v>
      </c>
      <c r="R54" s="8">
        <f t="shared" si="50"/>
        <v>0</v>
      </c>
      <c r="S54" s="8">
        <f t="shared" si="51"/>
        <v>0</v>
      </c>
      <c r="T54" s="8">
        <f t="shared" si="52"/>
        <v>0</v>
      </c>
      <c r="U54" s="7" t="str">
        <f t="shared" si="53"/>
        <v>-</v>
      </c>
      <c r="V54" s="11">
        <v>0</v>
      </c>
      <c r="W54" s="12">
        <f t="shared" si="54"/>
        <v>0</v>
      </c>
      <c r="X54" s="13" t="str">
        <f t="shared" si="55"/>
        <v>-</v>
      </c>
      <c r="Y54" s="14">
        <v>0</v>
      </c>
      <c r="Z54" s="15">
        <f t="shared" si="56"/>
        <v>0</v>
      </c>
      <c r="AA54" s="16" t="str">
        <f t="shared" si="57"/>
        <v>-</v>
      </c>
      <c r="AB54" s="17">
        <v>0</v>
      </c>
      <c r="AC54" s="7">
        <v>2</v>
      </c>
      <c r="AD54" s="7" t="str">
        <f t="shared" si="58"/>
        <v>-</v>
      </c>
      <c r="AE54" s="8">
        <v>0</v>
      </c>
      <c r="AF54" s="7">
        <v>1</v>
      </c>
      <c r="AG54" s="18" t="s">
        <v>76</v>
      </c>
    </row>
    <row r="55" spans="1:33" ht="30.2" customHeight="1" x14ac:dyDescent="0.3">
      <c r="A55" s="5" t="s">
        <v>64</v>
      </c>
      <c r="B55" s="6" t="s">
        <v>65</v>
      </c>
      <c r="C55" s="7" t="s">
        <v>63</v>
      </c>
      <c r="D55" s="7" t="s">
        <v>66</v>
      </c>
      <c r="E55" s="7" t="s">
        <v>42</v>
      </c>
      <c r="F55" s="7" t="s">
        <v>50</v>
      </c>
      <c r="G55" s="8">
        <v>0</v>
      </c>
      <c r="H55" s="8">
        <f t="shared" si="44"/>
        <v>0</v>
      </c>
      <c r="I55" s="7">
        <v>0</v>
      </c>
      <c r="J55" s="8">
        <f t="shared" si="45"/>
        <v>0</v>
      </c>
      <c r="K55" s="8">
        <f t="shared" si="46"/>
        <v>0</v>
      </c>
      <c r="L55" s="9">
        <v>1</v>
      </c>
      <c r="M55" s="10">
        <v>0</v>
      </c>
      <c r="N55" s="8">
        <f t="shared" si="47"/>
        <v>0</v>
      </c>
      <c r="O55" s="8">
        <f t="shared" si="48"/>
        <v>0</v>
      </c>
      <c r="P55" s="10">
        <v>0</v>
      </c>
      <c r="Q55" s="8">
        <f t="shared" si="49"/>
        <v>0</v>
      </c>
      <c r="R55" s="8">
        <f t="shared" si="50"/>
        <v>0</v>
      </c>
      <c r="S55" s="8">
        <f t="shared" si="51"/>
        <v>0</v>
      </c>
      <c r="T55" s="8">
        <f t="shared" si="52"/>
        <v>0</v>
      </c>
      <c r="U55" s="7" t="str">
        <f t="shared" si="53"/>
        <v>-</v>
      </c>
      <c r="V55" s="11">
        <v>0</v>
      </c>
      <c r="W55" s="12">
        <f t="shared" si="54"/>
        <v>0</v>
      </c>
      <c r="X55" s="13" t="str">
        <f t="shared" si="55"/>
        <v>-</v>
      </c>
      <c r="Y55" s="14">
        <v>0</v>
      </c>
      <c r="Z55" s="15">
        <f t="shared" si="56"/>
        <v>0</v>
      </c>
      <c r="AA55" s="16" t="str">
        <f t="shared" si="57"/>
        <v>-</v>
      </c>
      <c r="AB55" s="17">
        <v>0</v>
      </c>
      <c r="AC55" s="7">
        <v>2</v>
      </c>
      <c r="AD55" s="7" t="str">
        <f t="shared" si="58"/>
        <v>-</v>
      </c>
      <c r="AE55" s="8">
        <v>0</v>
      </c>
      <c r="AF55" s="7">
        <v>1</v>
      </c>
      <c r="AG55" s="18" t="s">
        <v>76</v>
      </c>
    </row>
    <row r="56" spans="1:33" ht="30.2" customHeight="1" x14ac:dyDescent="0.3">
      <c r="A56" s="5" t="s">
        <v>64</v>
      </c>
      <c r="B56" s="6" t="s">
        <v>67</v>
      </c>
      <c r="C56" s="7" t="s">
        <v>63</v>
      </c>
      <c r="D56" s="7" t="s">
        <v>66</v>
      </c>
      <c r="E56" s="7" t="s">
        <v>42</v>
      </c>
      <c r="F56" s="7" t="s">
        <v>50</v>
      </c>
      <c r="G56" s="8">
        <v>0</v>
      </c>
      <c r="H56" s="8">
        <f t="shared" si="44"/>
        <v>0</v>
      </c>
      <c r="I56" s="7">
        <v>0</v>
      </c>
      <c r="J56" s="8">
        <f t="shared" si="45"/>
        <v>0</v>
      </c>
      <c r="K56" s="8">
        <f t="shared" si="46"/>
        <v>0</v>
      </c>
      <c r="L56" s="9">
        <v>1</v>
      </c>
      <c r="M56" s="10">
        <v>0</v>
      </c>
      <c r="N56" s="8">
        <f t="shared" si="47"/>
        <v>0</v>
      </c>
      <c r="O56" s="8">
        <f t="shared" si="48"/>
        <v>0</v>
      </c>
      <c r="P56" s="10">
        <v>0</v>
      </c>
      <c r="Q56" s="8">
        <f t="shared" si="49"/>
        <v>0</v>
      </c>
      <c r="R56" s="8">
        <f t="shared" si="50"/>
        <v>0</v>
      </c>
      <c r="S56" s="8">
        <f t="shared" si="51"/>
        <v>0</v>
      </c>
      <c r="T56" s="8">
        <f t="shared" si="52"/>
        <v>0</v>
      </c>
      <c r="U56" s="7" t="str">
        <f t="shared" si="53"/>
        <v>-</v>
      </c>
      <c r="V56" s="11">
        <v>0</v>
      </c>
      <c r="W56" s="12">
        <f t="shared" si="54"/>
        <v>0</v>
      </c>
      <c r="X56" s="13" t="str">
        <f t="shared" si="55"/>
        <v>-</v>
      </c>
      <c r="Y56" s="14">
        <v>0</v>
      </c>
      <c r="Z56" s="15">
        <f t="shared" si="56"/>
        <v>0</v>
      </c>
      <c r="AA56" s="16" t="str">
        <f t="shared" si="57"/>
        <v>-</v>
      </c>
      <c r="AB56" s="17">
        <v>0</v>
      </c>
      <c r="AC56" s="7">
        <v>2</v>
      </c>
      <c r="AD56" s="7" t="str">
        <f t="shared" si="58"/>
        <v>-</v>
      </c>
      <c r="AE56" s="8">
        <v>0</v>
      </c>
      <c r="AF56" s="7">
        <v>1</v>
      </c>
      <c r="AG56" s="18" t="s">
        <v>76</v>
      </c>
    </row>
    <row r="57" spans="1:33" ht="30.2" customHeight="1" x14ac:dyDescent="0.3">
      <c r="A57" s="5" t="s">
        <v>58</v>
      </c>
      <c r="B57" s="6" t="s">
        <v>59</v>
      </c>
      <c r="C57" s="7" t="s">
        <v>60</v>
      </c>
      <c r="D57" s="7" t="s">
        <v>61</v>
      </c>
      <c r="E57" s="7" t="s">
        <v>43</v>
      </c>
      <c r="F57" s="7" t="s">
        <v>50</v>
      </c>
      <c r="G57" s="8">
        <v>0</v>
      </c>
      <c r="H57" s="8">
        <f t="shared" si="44"/>
        <v>0</v>
      </c>
      <c r="I57" s="7">
        <v>0</v>
      </c>
      <c r="J57" s="8">
        <f t="shared" si="45"/>
        <v>0</v>
      </c>
      <c r="K57" s="8">
        <f t="shared" si="46"/>
        <v>0</v>
      </c>
      <c r="L57" s="9">
        <v>1</v>
      </c>
      <c r="M57" s="10">
        <v>0</v>
      </c>
      <c r="N57" s="8">
        <f t="shared" si="47"/>
        <v>0</v>
      </c>
      <c r="O57" s="8">
        <f t="shared" si="48"/>
        <v>0</v>
      </c>
      <c r="P57" s="10">
        <v>0.15</v>
      </c>
      <c r="Q57" s="8">
        <f t="shared" si="49"/>
        <v>0</v>
      </c>
      <c r="R57" s="8">
        <f t="shared" si="50"/>
        <v>0</v>
      </c>
      <c r="S57" s="8">
        <f t="shared" si="51"/>
        <v>0</v>
      </c>
      <c r="T57" s="8">
        <f t="shared" si="52"/>
        <v>0</v>
      </c>
      <c r="U57" s="7" t="str">
        <f t="shared" si="53"/>
        <v>-</v>
      </c>
      <c r="V57" s="11">
        <v>0</v>
      </c>
      <c r="W57" s="12">
        <f t="shared" si="54"/>
        <v>0</v>
      </c>
      <c r="X57" s="13" t="str">
        <f t="shared" si="55"/>
        <v>-</v>
      </c>
      <c r="Y57" s="14">
        <v>0</v>
      </c>
      <c r="Z57" s="15">
        <f t="shared" si="56"/>
        <v>0</v>
      </c>
      <c r="AA57" s="16" t="str">
        <f t="shared" si="57"/>
        <v>-</v>
      </c>
      <c r="AB57" s="17">
        <v>0</v>
      </c>
      <c r="AC57" s="7">
        <v>2</v>
      </c>
      <c r="AD57" s="7" t="str">
        <f t="shared" si="58"/>
        <v>-</v>
      </c>
      <c r="AE57" s="8">
        <v>0</v>
      </c>
      <c r="AF57" s="7">
        <v>1</v>
      </c>
      <c r="AG57" s="18" t="s">
        <v>76</v>
      </c>
    </row>
    <row r="58" spans="1:33" ht="30.2" customHeight="1" x14ac:dyDescent="0.3">
      <c r="A58" s="5" t="s">
        <v>58</v>
      </c>
      <c r="B58" s="6" t="s">
        <v>62</v>
      </c>
      <c r="C58" s="7" t="s">
        <v>63</v>
      </c>
      <c r="D58" s="7" t="s">
        <v>61</v>
      </c>
      <c r="E58" s="7" t="s">
        <v>43</v>
      </c>
      <c r="F58" s="7" t="s">
        <v>50</v>
      </c>
      <c r="G58" s="8">
        <v>0</v>
      </c>
      <c r="H58" s="8">
        <f t="shared" si="44"/>
        <v>0</v>
      </c>
      <c r="I58" s="7">
        <v>0</v>
      </c>
      <c r="J58" s="8">
        <f t="shared" si="45"/>
        <v>0</v>
      </c>
      <c r="K58" s="8">
        <f t="shared" si="46"/>
        <v>0</v>
      </c>
      <c r="L58" s="9">
        <v>1</v>
      </c>
      <c r="M58" s="10">
        <v>0</v>
      </c>
      <c r="N58" s="8">
        <f t="shared" si="47"/>
        <v>0</v>
      </c>
      <c r="O58" s="8">
        <f t="shared" si="48"/>
        <v>0</v>
      </c>
      <c r="P58" s="10">
        <v>0.15</v>
      </c>
      <c r="Q58" s="8">
        <f t="shared" si="49"/>
        <v>0</v>
      </c>
      <c r="R58" s="8">
        <f t="shared" si="50"/>
        <v>0</v>
      </c>
      <c r="S58" s="8">
        <f t="shared" si="51"/>
        <v>0</v>
      </c>
      <c r="T58" s="8">
        <f t="shared" si="52"/>
        <v>0</v>
      </c>
      <c r="U58" s="7" t="str">
        <f t="shared" si="53"/>
        <v>-</v>
      </c>
      <c r="V58" s="11">
        <v>0</v>
      </c>
      <c r="W58" s="12">
        <f t="shared" si="54"/>
        <v>0</v>
      </c>
      <c r="X58" s="13" t="str">
        <f t="shared" si="55"/>
        <v>-</v>
      </c>
      <c r="Y58" s="14">
        <v>0</v>
      </c>
      <c r="Z58" s="15">
        <f t="shared" si="56"/>
        <v>0</v>
      </c>
      <c r="AA58" s="16" t="str">
        <f t="shared" si="57"/>
        <v>-</v>
      </c>
      <c r="AB58" s="17">
        <v>0</v>
      </c>
      <c r="AC58" s="7">
        <v>2</v>
      </c>
      <c r="AD58" s="7" t="str">
        <f t="shared" si="58"/>
        <v>-</v>
      </c>
      <c r="AE58" s="8">
        <v>0</v>
      </c>
      <c r="AF58" s="7">
        <v>1</v>
      </c>
      <c r="AG58" s="18" t="s">
        <v>76</v>
      </c>
    </row>
    <row r="59" spans="1:33" ht="30.2" customHeight="1" x14ac:dyDescent="0.3">
      <c r="A59" s="5" t="s">
        <v>64</v>
      </c>
      <c r="B59" s="6" t="s">
        <v>65</v>
      </c>
      <c r="C59" s="7" t="s">
        <v>63</v>
      </c>
      <c r="D59" s="7" t="s">
        <v>66</v>
      </c>
      <c r="E59" s="7" t="s">
        <v>43</v>
      </c>
      <c r="F59" s="7" t="s">
        <v>50</v>
      </c>
      <c r="G59" s="8">
        <v>0</v>
      </c>
      <c r="H59" s="8">
        <f t="shared" si="44"/>
        <v>0</v>
      </c>
      <c r="I59" s="7">
        <v>0</v>
      </c>
      <c r="J59" s="8">
        <f t="shared" si="45"/>
        <v>0</v>
      </c>
      <c r="K59" s="8">
        <f t="shared" si="46"/>
        <v>0</v>
      </c>
      <c r="L59" s="9">
        <v>1</v>
      </c>
      <c r="M59" s="10">
        <v>0</v>
      </c>
      <c r="N59" s="8">
        <f t="shared" si="47"/>
        <v>0</v>
      </c>
      <c r="O59" s="8">
        <f t="shared" si="48"/>
        <v>0</v>
      </c>
      <c r="P59" s="10">
        <v>0</v>
      </c>
      <c r="Q59" s="8">
        <f t="shared" si="49"/>
        <v>0</v>
      </c>
      <c r="R59" s="8">
        <f t="shared" si="50"/>
        <v>0</v>
      </c>
      <c r="S59" s="8">
        <f t="shared" si="51"/>
        <v>0</v>
      </c>
      <c r="T59" s="8">
        <f t="shared" si="52"/>
        <v>0</v>
      </c>
      <c r="U59" s="7" t="str">
        <f t="shared" si="53"/>
        <v>-</v>
      </c>
      <c r="V59" s="11">
        <v>0</v>
      </c>
      <c r="W59" s="12">
        <f t="shared" si="54"/>
        <v>0</v>
      </c>
      <c r="X59" s="13" t="str">
        <f t="shared" si="55"/>
        <v>-</v>
      </c>
      <c r="Y59" s="14">
        <v>0</v>
      </c>
      <c r="Z59" s="15">
        <f t="shared" si="56"/>
        <v>0</v>
      </c>
      <c r="AA59" s="16" t="str">
        <f t="shared" si="57"/>
        <v>-</v>
      </c>
      <c r="AB59" s="17">
        <v>0</v>
      </c>
      <c r="AC59" s="7">
        <v>2</v>
      </c>
      <c r="AD59" s="7" t="str">
        <f t="shared" si="58"/>
        <v>-</v>
      </c>
      <c r="AE59" s="8">
        <v>0</v>
      </c>
      <c r="AF59" s="7">
        <v>1</v>
      </c>
      <c r="AG59" s="18" t="s">
        <v>76</v>
      </c>
    </row>
    <row r="60" spans="1:33" ht="30.2" customHeight="1" x14ac:dyDescent="0.3">
      <c r="A60" s="5" t="s">
        <v>64</v>
      </c>
      <c r="B60" s="6" t="s">
        <v>67</v>
      </c>
      <c r="C60" s="7" t="s">
        <v>63</v>
      </c>
      <c r="D60" s="7" t="s">
        <v>66</v>
      </c>
      <c r="E60" s="7" t="s">
        <v>43</v>
      </c>
      <c r="F60" s="7" t="s">
        <v>50</v>
      </c>
      <c r="G60" s="8">
        <v>0</v>
      </c>
      <c r="H60" s="8">
        <f t="shared" si="44"/>
        <v>0</v>
      </c>
      <c r="I60" s="7">
        <v>0</v>
      </c>
      <c r="J60" s="8">
        <f t="shared" si="45"/>
        <v>0</v>
      </c>
      <c r="K60" s="8">
        <f t="shared" si="46"/>
        <v>0</v>
      </c>
      <c r="L60" s="9">
        <v>1</v>
      </c>
      <c r="M60" s="10">
        <v>0</v>
      </c>
      <c r="N60" s="8">
        <f t="shared" si="47"/>
        <v>0</v>
      </c>
      <c r="O60" s="8">
        <f t="shared" si="48"/>
        <v>0</v>
      </c>
      <c r="P60" s="10">
        <v>0</v>
      </c>
      <c r="Q60" s="8">
        <f t="shared" si="49"/>
        <v>0</v>
      </c>
      <c r="R60" s="8">
        <f>J60+Q60</f>
        <v>0</v>
      </c>
      <c r="S60" s="8">
        <f t="shared" si="51"/>
        <v>0</v>
      </c>
      <c r="T60" s="8">
        <f t="shared" si="52"/>
        <v>0</v>
      </c>
      <c r="U60" s="7" t="str">
        <f t="shared" si="53"/>
        <v>-</v>
      </c>
      <c r="V60" s="11">
        <v>0</v>
      </c>
      <c r="W60" s="12">
        <f t="shared" si="54"/>
        <v>0</v>
      </c>
      <c r="X60" s="13" t="str">
        <f t="shared" si="55"/>
        <v>-</v>
      </c>
      <c r="Y60" s="14">
        <v>0</v>
      </c>
      <c r="Z60" s="15">
        <f t="shared" si="56"/>
        <v>0</v>
      </c>
      <c r="AA60" s="16" t="str">
        <f t="shared" si="57"/>
        <v>-</v>
      </c>
      <c r="AB60" s="17">
        <v>0</v>
      </c>
      <c r="AC60" s="7">
        <v>2</v>
      </c>
      <c r="AD60" s="7" t="str">
        <f t="shared" si="58"/>
        <v>-</v>
      </c>
      <c r="AE60" s="8">
        <v>0</v>
      </c>
      <c r="AF60" s="7">
        <v>1</v>
      </c>
      <c r="AG60" s="18" t="s">
        <v>76</v>
      </c>
    </row>
    <row r="61" spans="1:33" ht="30.2" customHeight="1" x14ac:dyDescent="0.3">
      <c r="A61" s="5" t="s">
        <v>58</v>
      </c>
      <c r="B61" s="6" t="s">
        <v>59</v>
      </c>
      <c r="C61" s="7" t="s">
        <v>60</v>
      </c>
      <c r="D61" s="7" t="s">
        <v>61</v>
      </c>
      <c r="E61" s="7" t="s">
        <v>44</v>
      </c>
      <c r="F61" s="7" t="s">
        <v>50</v>
      </c>
      <c r="G61" s="8">
        <v>0</v>
      </c>
      <c r="H61" s="8">
        <f t="shared" si="44"/>
        <v>0</v>
      </c>
      <c r="I61" s="7">
        <v>0</v>
      </c>
      <c r="J61" s="8">
        <f t="shared" si="45"/>
        <v>0</v>
      </c>
      <c r="K61" s="8">
        <f t="shared" si="46"/>
        <v>0</v>
      </c>
      <c r="L61" s="9">
        <v>1</v>
      </c>
      <c r="M61" s="10">
        <v>0</v>
      </c>
      <c r="N61" s="8">
        <f t="shared" si="47"/>
        <v>0</v>
      </c>
      <c r="O61" s="8">
        <f t="shared" si="48"/>
        <v>0</v>
      </c>
      <c r="P61" s="10">
        <v>0.15</v>
      </c>
      <c r="Q61" s="8">
        <f t="shared" si="49"/>
        <v>0</v>
      </c>
      <c r="R61" s="8">
        <f t="shared" si="50"/>
        <v>0</v>
      </c>
      <c r="S61" s="8">
        <f t="shared" si="51"/>
        <v>0</v>
      </c>
      <c r="T61" s="8">
        <f t="shared" si="52"/>
        <v>0</v>
      </c>
      <c r="U61" s="7" t="str">
        <f t="shared" si="53"/>
        <v>-</v>
      </c>
      <c r="V61" s="11">
        <v>0</v>
      </c>
      <c r="W61" s="12">
        <f t="shared" si="54"/>
        <v>0</v>
      </c>
      <c r="X61" s="13" t="str">
        <f t="shared" si="55"/>
        <v>-</v>
      </c>
      <c r="Y61" s="14">
        <v>0</v>
      </c>
      <c r="Z61" s="15">
        <f t="shared" si="56"/>
        <v>0</v>
      </c>
      <c r="AA61" s="16" t="str">
        <f t="shared" si="57"/>
        <v>-</v>
      </c>
      <c r="AB61" s="17">
        <v>0</v>
      </c>
      <c r="AC61" s="7">
        <v>2</v>
      </c>
      <c r="AD61" s="7" t="str">
        <f t="shared" si="58"/>
        <v>-</v>
      </c>
      <c r="AE61" s="8">
        <v>0</v>
      </c>
      <c r="AF61" s="7">
        <v>1</v>
      </c>
      <c r="AG61" s="18" t="s">
        <v>76</v>
      </c>
    </row>
    <row r="62" spans="1:33" ht="30.2" customHeight="1" x14ac:dyDescent="0.3">
      <c r="A62" s="5" t="s">
        <v>58</v>
      </c>
      <c r="B62" s="6" t="s">
        <v>62</v>
      </c>
      <c r="C62" s="7" t="s">
        <v>63</v>
      </c>
      <c r="D62" s="7" t="s">
        <v>61</v>
      </c>
      <c r="E62" s="7" t="s">
        <v>44</v>
      </c>
      <c r="F62" s="7" t="s">
        <v>50</v>
      </c>
      <c r="G62" s="8">
        <v>0</v>
      </c>
      <c r="H62" s="8">
        <f t="shared" si="44"/>
        <v>0</v>
      </c>
      <c r="I62" s="7">
        <v>0</v>
      </c>
      <c r="J62" s="8">
        <f t="shared" si="45"/>
        <v>0</v>
      </c>
      <c r="K62" s="8">
        <f t="shared" si="46"/>
        <v>0</v>
      </c>
      <c r="L62" s="9">
        <v>1</v>
      </c>
      <c r="M62" s="10">
        <v>0</v>
      </c>
      <c r="N62" s="8">
        <f t="shared" si="47"/>
        <v>0</v>
      </c>
      <c r="O62" s="8">
        <f t="shared" si="48"/>
        <v>0</v>
      </c>
      <c r="P62" s="10">
        <v>0.15</v>
      </c>
      <c r="Q62" s="8">
        <f t="shared" si="49"/>
        <v>0</v>
      </c>
      <c r="R62" s="8">
        <f t="shared" si="50"/>
        <v>0</v>
      </c>
      <c r="S62" s="8">
        <f t="shared" si="51"/>
        <v>0</v>
      </c>
      <c r="T62" s="8">
        <f t="shared" si="52"/>
        <v>0</v>
      </c>
      <c r="U62" s="7" t="str">
        <f t="shared" si="53"/>
        <v>-</v>
      </c>
      <c r="V62" s="11">
        <v>0</v>
      </c>
      <c r="W62" s="12">
        <f t="shared" si="54"/>
        <v>0</v>
      </c>
      <c r="X62" s="13" t="str">
        <f t="shared" si="55"/>
        <v>-</v>
      </c>
      <c r="Y62" s="14">
        <v>0</v>
      </c>
      <c r="Z62" s="15">
        <f t="shared" si="56"/>
        <v>0</v>
      </c>
      <c r="AA62" s="16" t="str">
        <f t="shared" si="57"/>
        <v>-</v>
      </c>
      <c r="AB62" s="17">
        <v>0</v>
      </c>
      <c r="AC62" s="7">
        <v>2</v>
      </c>
      <c r="AD62" s="7" t="str">
        <f t="shared" si="58"/>
        <v>-</v>
      </c>
      <c r="AE62" s="8">
        <v>0</v>
      </c>
      <c r="AF62" s="7">
        <v>1</v>
      </c>
      <c r="AG62" s="18" t="s">
        <v>76</v>
      </c>
    </row>
    <row r="63" spans="1:33" ht="30.2" customHeight="1" x14ac:dyDescent="0.3">
      <c r="A63" s="5" t="s">
        <v>64</v>
      </c>
      <c r="B63" s="6" t="s">
        <v>65</v>
      </c>
      <c r="C63" s="7" t="s">
        <v>63</v>
      </c>
      <c r="D63" s="7" t="s">
        <v>66</v>
      </c>
      <c r="E63" s="7" t="s">
        <v>44</v>
      </c>
      <c r="F63" s="7" t="s">
        <v>50</v>
      </c>
      <c r="G63" s="8">
        <v>0</v>
      </c>
      <c r="H63" s="8">
        <f t="shared" si="44"/>
        <v>0</v>
      </c>
      <c r="I63" s="7">
        <v>0</v>
      </c>
      <c r="J63" s="8">
        <f t="shared" si="45"/>
        <v>0</v>
      </c>
      <c r="K63" s="8">
        <f t="shared" si="46"/>
        <v>0</v>
      </c>
      <c r="L63" s="9">
        <v>1</v>
      </c>
      <c r="M63" s="10">
        <v>0</v>
      </c>
      <c r="N63" s="8">
        <f t="shared" si="47"/>
        <v>0</v>
      </c>
      <c r="O63" s="8">
        <f t="shared" si="48"/>
        <v>0</v>
      </c>
      <c r="P63" s="10">
        <v>0</v>
      </c>
      <c r="Q63" s="8">
        <f t="shared" si="49"/>
        <v>0</v>
      </c>
      <c r="R63" s="8">
        <f t="shared" si="50"/>
        <v>0</v>
      </c>
      <c r="S63" s="8">
        <f t="shared" si="51"/>
        <v>0</v>
      </c>
      <c r="T63" s="8">
        <f t="shared" si="52"/>
        <v>0</v>
      </c>
      <c r="U63" s="7" t="str">
        <f t="shared" si="53"/>
        <v>-</v>
      </c>
      <c r="V63" s="11">
        <v>0</v>
      </c>
      <c r="W63" s="12">
        <f t="shared" si="54"/>
        <v>0</v>
      </c>
      <c r="X63" s="13" t="str">
        <f t="shared" si="55"/>
        <v>-</v>
      </c>
      <c r="Y63" s="14">
        <v>0</v>
      </c>
      <c r="Z63" s="15">
        <f t="shared" si="56"/>
        <v>0</v>
      </c>
      <c r="AA63" s="16" t="str">
        <f t="shared" si="57"/>
        <v>-</v>
      </c>
      <c r="AB63" s="17">
        <v>0</v>
      </c>
      <c r="AC63" s="7">
        <v>2</v>
      </c>
      <c r="AD63" s="7" t="str">
        <f t="shared" si="58"/>
        <v>-</v>
      </c>
      <c r="AE63" s="8">
        <v>0</v>
      </c>
      <c r="AF63" s="7">
        <v>1</v>
      </c>
      <c r="AG63" s="18" t="s">
        <v>76</v>
      </c>
    </row>
    <row r="64" spans="1:33" ht="30.2" customHeight="1" x14ac:dyDescent="0.3">
      <c r="A64" s="5" t="s">
        <v>64</v>
      </c>
      <c r="B64" s="6" t="s">
        <v>67</v>
      </c>
      <c r="C64" s="7" t="s">
        <v>63</v>
      </c>
      <c r="D64" s="7" t="s">
        <v>66</v>
      </c>
      <c r="E64" s="7" t="s">
        <v>44</v>
      </c>
      <c r="F64" s="7" t="s">
        <v>50</v>
      </c>
      <c r="G64" s="8">
        <v>0</v>
      </c>
      <c r="H64" s="8">
        <f t="shared" si="44"/>
        <v>0</v>
      </c>
      <c r="I64" s="7">
        <v>0</v>
      </c>
      <c r="J64" s="8">
        <f t="shared" si="45"/>
        <v>0</v>
      </c>
      <c r="K64" s="8">
        <f t="shared" si="46"/>
        <v>0</v>
      </c>
      <c r="L64" s="9">
        <v>1</v>
      </c>
      <c r="M64" s="10">
        <v>0</v>
      </c>
      <c r="N64" s="8">
        <f t="shared" si="47"/>
        <v>0</v>
      </c>
      <c r="O64" s="8">
        <f t="shared" si="48"/>
        <v>0</v>
      </c>
      <c r="P64" s="10">
        <v>0</v>
      </c>
      <c r="Q64" s="8">
        <f t="shared" si="49"/>
        <v>0</v>
      </c>
      <c r="R64" s="8">
        <f t="shared" si="50"/>
        <v>0</v>
      </c>
      <c r="S64" s="8">
        <f t="shared" si="51"/>
        <v>0</v>
      </c>
      <c r="T64" s="8">
        <f t="shared" si="52"/>
        <v>0</v>
      </c>
      <c r="U64" s="7" t="str">
        <f t="shared" si="53"/>
        <v>-</v>
      </c>
      <c r="V64" s="11">
        <v>0</v>
      </c>
      <c r="W64" s="12">
        <f t="shared" si="54"/>
        <v>0</v>
      </c>
      <c r="X64" s="13" t="str">
        <f t="shared" si="55"/>
        <v>-</v>
      </c>
      <c r="Y64" s="14">
        <v>0</v>
      </c>
      <c r="Z64" s="15">
        <f t="shared" si="56"/>
        <v>0</v>
      </c>
      <c r="AA64" s="16" t="str">
        <f t="shared" si="57"/>
        <v>-</v>
      </c>
      <c r="AB64" s="17">
        <v>0</v>
      </c>
      <c r="AC64" s="7">
        <v>2</v>
      </c>
      <c r="AD64" s="7" t="str">
        <f t="shared" si="58"/>
        <v>-</v>
      </c>
      <c r="AE64" s="8">
        <v>0</v>
      </c>
      <c r="AF64" s="7">
        <v>1</v>
      </c>
      <c r="AG64" s="18" t="s">
        <v>76</v>
      </c>
    </row>
    <row r="65" spans="1:33" ht="30.2" customHeight="1" x14ac:dyDescent="0.3">
      <c r="A65" s="5" t="s">
        <v>58</v>
      </c>
      <c r="B65" s="6" t="s">
        <v>59</v>
      </c>
      <c r="C65" s="7" t="s">
        <v>60</v>
      </c>
      <c r="D65" s="7" t="s">
        <v>61</v>
      </c>
      <c r="E65" s="7" t="s">
        <v>45</v>
      </c>
      <c r="F65" s="7" t="s">
        <v>50</v>
      </c>
      <c r="G65" s="8">
        <v>0</v>
      </c>
      <c r="H65" s="8">
        <f t="shared" si="44"/>
        <v>0</v>
      </c>
      <c r="I65" s="7">
        <v>0</v>
      </c>
      <c r="J65" s="8">
        <f t="shared" si="45"/>
        <v>0</v>
      </c>
      <c r="K65" s="8">
        <f t="shared" si="46"/>
        <v>0</v>
      </c>
      <c r="L65" s="9">
        <v>1</v>
      </c>
      <c r="M65" s="10">
        <v>0</v>
      </c>
      <c r="N65" s="8">
        <f t="shared" si="47"/>
        <v>0</v>
      </c>
      <c r="O65" s="8">
        <f t="shared" si="48"/>
        <v>0</v>
      </c>
      <c r="P65" s="10">
        <v>0.15</v>
      </c>
      <c r="Q65" s="8">
        <f t="shared" si="49"/>
        <v>0</v>
      </c>
      <c r="R65" s="8">
        <f t="shared" si="50"/>
        <v>0</v>
      </c>
      <c r="S65" s="8">
        <f t="shared" si="51"/>
        <v>0</v>
      </c>
      <c r="T65" s="8">
        <f t="shared" si="52"/>
        <v>0</v>
      </c>
      <c r="U65" s="7" t="str">
        <f t="shared" si="53"/>
        <v>-</v>
      </c>
      <c r="V65" s="11">
        <v>0</v>
      </c>
      <c r="W65" s="12">
        <f t="shared" si="54"/>
        <v>0</v>
      </c>
      <c r="X65" s="13" t="str">
        <f t="shared" si="55"/>
        <v>-</v>
      </c>
      <c r="Y65" s="14">
        <v>0</v>
      </c>
      <c r="Z65" s="15">
        <f t="shared" si="56"/>
        <v>0</v>
      </c>
      <c r="AA65" s="16" t="str">
        <f t="shared" si="57"/>
        <v>-</v>
      </c>
      <c r="AB65" s="17">
        <v>0</v>
      </c>
      <c r="AC65" s="7">
        <v>2</v>
      </c>
      <c r="AD65" s="7" t="str">
        <f t="shared" si="58"/>
        <v>-</v>
      </c>
      <c r="AE65" s="8">
        <v>0</v>
      </c>
      <c r="AF65" s="7">
        <v>1</v>
      </c>
      <c r="AG65" s="18" t="s">
        <v>76</v>
      </c>
    </row>
    <row r="66" spans="1:33" ht="30.2" customHeight="1" x14ac:dyDescent="0.3">
      <c r="A66" s="5" t="s">
        <v>58</v>
      </c>
      <c r="B66" s="6" t="s">
        <v>62</v>
      </c>
      <c r="C66" s="7" t="s">
        <v>63</v>
      </c>
      <c r="D66" s="7" t="s">
        <v>61</v>
      </c>
      <c r="E66" s="7" t="s">
        <v>45</v>
      </c>
      <c r="F66" s="7" t="s">
        <v>50</v>
      </c>
      <c r="G66" s="8">
        <v>0</v>
      </c>
      <c r="H66" s="8">
        <f t="shared" si="44"/>
        <v>0</v>
      </c>
      <c r="I66" s="7">
        <v>0</v>
      </c>
      <c r="J66" s="8">
        <f t="shared" si="45"/>
        <v>0</v>
      </c>
      <c r="K66" s="8">
        <f t="shared" si="46"/>
        <v>0</v>
      </c>
      <c r="L66" s="9">
        <v>1</v>
      </c>
      <c r="M66" s="10">
        <v>0</v>
      </c>
      <c r="N66" s="8">
        <f t="shared" si="47"/>
        <v>0</v>
      </c>
      <c r="O66" s="8">
        <f t="shared" si="48"/>
        <v>0</v>
      </c>
      <c r="P66" s="10">
        <v>0.15</v>
      </c>
      <c r="Q66" s="8">
        <f t="shared" si="49"/>
        <v>0</v>
      </c>
      <c r="R66" s="8">
        <f t="shared" si="50"/>
        <v>0</v>
      </c>
      <c r="S66" s="8">
        <f t="shared" si="51"/>
        <v>0</v>
      </c>
      <c r="T66" s="8">
        <f t="shared" si="52"/>
        <v>0</v>
      </c>
      <c r="U66" s="7" t="str">
        <f t="shared" si="53"/>
        <v>-</v>
      </c>
      <c r="V66" s="11">
        <v>0</v>
      </c>
      <c r="W66" s="12">
        <f t="shared" si="54"/>
        <v>0</v>
      </c>
      <c r="X66" s="13" t="str">
        <f t="shared" si="55"/>
        <v>-</v>
      </c>
      <c r="Y66" s="14">
        <v>0</v>
      </c>
      <c r="Z66" s="15">
        <f t="shared" si="56"/>
        <v>0</v>
      </c>
      <c r="AA66" s="16" t="str">
        <f t="shared" si="57"/>
        <v>-</v>
      </c>
      <c r="AB66" s="17">
        <v>0</v>
      </c>
      <c r="AC66" s="7">
        <v>2</v>
      </c>
      <c r="AD66" s="7" t="str">
        <f t="shared" si="58"/>
        <v>-</v>
      </c>
      <c r="AE66" s="8">
        <v>0</v>
      </c>
      <c r="AF66" s="7">
        <v>1</v>
      </c>
      <c r="AG66" s="18" t="s">
        <v>76</v>
      </c>
    </row>
    <row r="67" spans="1:33" ht="30.2" customHeight="1" x14ac:dyDescent="0.3">
      <c r="A67" s="5" t="s">
        <v>64</v>
      </c>
      <c r="B67" s="6" t="s">
        <v>65</v>
      </c>
      <c r="C67" s="7" t="s">
        <v>63</v>
      </c>
      <c r="D67" s="7" t="s">
        <v>66</v>
      </c>
      <c r="E67" s="7" t="s">
        <v>45</v>
      </c>
      <c r="F67" s="7" t="s">
        <v>50</v>
      </c>
      <c r="G67" s="8">
        <v>0</v>
      </c>
      <c r="H67" s="8">
        <f t="shared" si="44"/>
        <v>0</v>
      </c>
      <c r="I67" s="7">
        <v>0</v>
      </c>
      <c r="J67" s="8">
        <f t="shared" si="45"/>
        <v>0</v>
      </c>
      <c r="K67" s="8">
        <f t="shared" si="46"/>
        <v>0</v>
      </c>
      <c r="L67" s="9">
        <v>1</v>
      </c>
      <c r="M67" s="10">
        <v>0</v>
      </c>
      <c r="N67" s="8">
        <f t="shared" si="47"/>
        <v>0</v>
      </c>
      <c r="O67" s="8">
        <f t="shared" si="48"/>
        <v>0</v>
      </c>
      <c r="P67" s="10">
        <v>0</v>
      </c>
      <c r="Q67" s="8">
        <f t="shared" si="49"/>
        <v>0</v>
      </c>
      <c r="R67" s="8">
        <f t="shared" si="50"/>
        <v>0</v>
      </c>
      <c r="S67" s="8">
        <f t="shared" si="51"/>
        <v>0</v>
      </c>
      <c r="T67" s="8">
        <f t="shared" si="52"/>
        <v>0</v>
      </c>
      <c r="U67" s="7" t="str">
        <f t="shared" si="53"/>
        <v>-</v>
      </c>
      <c r="V67" s="11">
        <v>0</v>
      </c>
      <c r="W67" s="12">
        <f t="shared" si="54"/>
        <v>0</v>
      </c>
      <c r="X67" s="13" t="str">
        <f t="shared" si="55"/>
        <v>-</v>
      </c>
      <c r="Y67" s="14">
        <v>0</v>
      </c>
      <c r="Z67" s="15">
        <f t="shared" si="56"/>
        <v>0</v>
      </c>
      <c r="AA67" s="16" t="str">
        <f t="shared" si="57"/>
        <v>-</v>
      </c>
      <c r="AB67" s="17">
        <v>0</v>
      </c>
      <c r="AC67" s="7">
        <v>2</v>
      </c>
      <c r="AD67" s="7" t="str">
        <f t="shared" si="58"/>
        <v>-</v>
      </c>
      <c r="AE67" s="8">
        <v>0</v>
      </c>
      <c r="AF67" s="7">
        <v>1</v>
      </c>
      <c r="AG67" s="18" t="s">
        <v>76</v>
      </c>
    </row>
    <row r="68" spans="1:33" ht="30.2" customHeight="1" x14ac:dyDescent="0.3">
      <c r="A68" s="5" t="s">
        <v>64</v>
      </c>
      <c r="B68" s="6" t="s">
        <v>67</v>
      </c>
      <c r="C68" s="7" t="s">
        <v>63</v>
      </c>
      <c r="D68" s="7" t="s">
        <v>66</v>
      </c>
      <c r="E68" s="7" t="s">
        <v>45</v>
      </c>
      <c r="F68" s="7" t="s">
        <v>50</v>
      </c>
      <c r="G68" s="8">
        <v>0</v>
      </c>
      <c r="H68" s="8">
        <f t="shared" si="44"/>
        <v>0</v>
      </c>
      <c r="I68" s="7">
        <v>0</v>
      </c>
      <c r="J68" s="8">
        <f t="shared" si="45"/>
        <v>0</v>
      </c>
      <c r="K68" s="8">
        <f t="shared" si="46"/>
        <v>0</v>
      </c>
      <c r="L68" s="9">
        <v>1</v>
      </c>
      <c r="M68" s="10">
        <v>0</v>
      </c>
      <c r="N68" s="8">
        <f t="shared" si="47"/>
        <v>0</v>
      </c>
      <c r="O68" s="8">
        <f t="shared" si="48"/>
        <v>0</v>
      </c>
      <c r="P68" s="10">
        <v>0</v>
      </c>
      <c r="Q68" s="8">
        <f t="shared" si="49"/>
        <v>0</v>
      </c>
      <c r="R68" s="8">
        <f t="shared" si="50"/>
        <v>0</v>
      </c>
      <c r="S68" s="8">
        <f t="shared" si="51"/>
        <v>0</v>
      </c>
      <c r="T68" s="8">
        <f t="shared" si="52"/>
        <v>0</v>
      </c>
      <c r="U68" s="7" t="str">
        <f t="shared" si="53"/>
        <v>-</v>
      </c>
      <c r="V68" s="11">
        <v>0</v>
      </c>
      <c r="W68" s="12">
        <f t="shared" si="54"/>
        <v>0</v>
      </c>
      <c r="X68" s="13" t="str">
        <f t="shared" si="55"/>
        <v>-</v>
      </c>
      <c r="Y68" s="14">
        <v>0</v>
      </c>
      <c r="Z68" s="15">
        <f t="shared" si="56"/>
        <v>0</v>
      </c>
      <c r="AA68" s="16" t="str">
        <f t="shared" si="57"/>
        <v>-</v>
      </c>
      <c r="AB68" s="17">
        <v>0</v>
      </c>
      <c r="AC68" s="7">
        <v>2</v>
      </c>
      <c r="AD68" s="7" t="str">
        <f t="shared" si="58"/>
        <v>-</v>
      </c>
      <c r="AE68" s="8">
        <v>0</v>
      </c>
      <c r="AF68" s="7">
        <v>1</v>
      </c>
      <c r="AG68" s="18" t="s">
        <v>76</v>
      </c>
    </row>
    <row r="69" spans="1:33" ht="20.100000000000001" customHeight="1" x14ac:dyDescent="0.3">
      <c r="A69" s="27" t="s">
        <v>68</v>
      </c>
      <c r="B69" s="28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</row>
    <row r="70" spans="1:33" ht="30.2" customHeight="1" x14ac:dyDescent="0.3">
      <c r="A70" s="5" t="s">
        <v>69</v>
      </c>
      <c r="B70" s="6" t="s">
        <v>70</v>
      </c>
      <c r="C70" s="7" t="s">
        <v>71</v>
      </c>
      <c r="D70" s="7" t="s">
        <v>72</v>
      </c>
      <c r="E70" s="7" t="s">
        <v>56</v>
      </c>
      <c r="F70" s="7" t="s">
        <v>73</v>
      </c>
      <c r="G70" s="8">
        <v>0</v>
      </c>
      <c r="H70" s="8">
        <f t="shared" ref="H70:H75" si="59">G70 * ( 1 - M70 )</f>
        <v>0</v>
      </c>
      <c r="I70" s="7">
        <v>0</v>
      </c>
      <c r="J70" s="8">
        <f t="shared" ref="J70:J75" si="60">G70 * I70 * L70</f>
        <v>0</v>
      </c>
      <c r="K70" s="8">
        <f t="shared" ref="K70:K75" si="61">(G70 * I70 * L70) * (1+AB70 )</f>
        <v>0</v>
      </c>
      <c r="L70" s="9">
        <v>1</v>
      </c>
      <c r="M70" s="10">
        <v>0</v>
      </c>
      <c r="N70" s="8">
        <f t="shared" ref="N70:N75" si="62">(G70 * I70 * L70)  * ( 1 - M70 )</f>
        <v>0</v>
      </c>
      <c r="O70" s="8">
        <f t="shared" ref="O70:O75" si="63">((G70 * I70 * L70) * (1+AB70 ))  * ( 1 - M70 )</f>
        <v>0</v>
      </c>
      <c r="P70" s="10">
        <v>0</v>
      </c>
      <c r="Q70" s="8">
        <f t="shared" ref="Q70:Q75" si="64">((G70 * I70 * L70) * (1- M70)  * P70)</f>
        <v>0</v>
      </c>
      <c r="R70" s="8">
        <f t="shared" ref="R70:R75" si="65">J70+Q70</f>
        <v>0</v>
      </c>
      <c r="S70" s="8">
        <f t="shared" ref="S70:S75" si="66">(((G70 * I70 * L70) * (1+AB70 )) * (1- M70)  * P70)</f>
        <v>0</v>
      </c>
      <c r="T70" s="8">
        <f t="shared" ref="T70:T75" si="67">(((G70 * I70 * L70) * (1+AB70 ))  * ( 1 - M70 ))*AF70 +(1+AB70 )*(((G70 * I70 * L70) * (1- M70)  * P70))</f>
        <v>0</v>
      </c>
      <c r="U70" s="7">
        <f t="shared" ref="U70:U75" si="68">I70/AG70</f>
        <v>0</v>
      </c>
      <c r="V70" s="11">
        <v>0</v>
      </c>
      <c r="W70" s="12">
        <f t="shared" ref="W70:W75" si="69">(U70) * V70</f>
        <v>0</v>
      </c>
      <c r="X70" s="13" t="e">
        <f t="shared" ref="X70:X75" si="70">O70/W70</f>
        <v>#DIV/0!</v>
      </c>
      <c r="Y70" s="14">
        <v>0</v>
      </c>
      <c r="Z70" s="15" t="e">
        <f>ROUND(((I70 /#REF!) * V70) * Y70,0)</f>
        <v>#REF!</v>
      </c>
      <c r="AA70" s="16" t="str">
        <f>IFERROR(AE70 / (ROUND(((I70 /#REF!) * V70) * Y70,0)), "-")</f>
        <v>-</v>
      </c>
      <c r="AB70" s="17">
        <v>0</v>
      </c>
      <c r="AC70" s="7">
        <v>2.2000000000000002</v>
      </c>
      <c r="AD70" s="7" t="str">
        <f>IFERROR((I70 /#REF!)  /AC70, "-")</f>
        <v>-</v>
      </c>
      <c r="AE70" s="8">
        <v>0</v>
      </c>
      <c r="AF70" s="7">
        <v>1</v>
      </c>
      <c r="AG70" s="19">
        <v>0.4</v>
      </c>
    </row>
    <row r="71" spans="1:33" ht="30.2" customHeight="1" x14ac:dyDescent="0.3">
      <c r="A71" s="5" t="s">
        <v>69</v>
      </c>
      <c r="B71" s="6" t="s">
        <v>70</v>
      </c>
      <c r="C71" s="7" t="s">
        <v>71</v>
      </c>
      <c r="D71" s="7" t="s">
        <v>72</v>
      </c>
      <c r="E71" s="7" t="s">
        <v>41</v>
      </c>
      <c r="F71" s="7" t="s">
        <v>73</v>
      </c>
      <c r="G71" s="8">
        <v>0</v>
      </c>
      <c r="H71" s="8">
        <f t="shared" si="59"/>
        <v>0</v>
      </c>
      <c r="I71" s="7">
        <v>0</v>
      </c>
      <c r="J71" s="8">
        <f t="shared" si="60"/>
        <v>0</v>
      </c>
      <c r="K71" s="8">
        <f t="shared" si="61"/>
        <v>0</v>
      </c>
      <c r="L71" s="9">
        <v>1</v>
      </c>
      <c r="M71" s="10">
        <v>0</v>
      </c>
      <c r="N71" s="8">
        <f t="shared" si="62"/>
        <v>0</v>
      </c>
      <c r="O71" s="8">
        <f t="shared" si="63"/>
        <v>0</v>
      </c>
      <c r="P71" s="10">
        <v>0</v>
      </c>
      <c r="Q71" s="8">
        <f t="shared" si="64"/>
        <v>0</v>
      </c>
      <c r="R71" s="8">
        <f t="shared" si="65"/>
        <v>0</v>
      </c>
      <c r="S71" s="8">
        <f t="shared" si="66"/>
        <v>0</v>
      </c>
      <c r="T71" s="8">
        <f t="shared" si="67"/>
        <v>0</v>
      </c>
      <c r="U71" s="7">
        <f t="shared" si="68"/>
        <v>0</v>
      </c>
      <c r="V71" s="11">
        <v>0</v>
      </c>
      <c r="W71" s="12">
        <f t="shared" si="69"/>
        <v>0</v>
      </c>
      <c r="X71" s="13" t="e">
        <f t="shared" si="70"/>
        <v>#DIV/0!</v>
      </c>
      <c r="Y71" s="14">
        <v>0</v>
      </c>
      <c r="Z71" s="15" t="e">
        <f>ROUND(((I71 /#REF!) * V71) * Y71,0)</f>
        <v>#REF!</v>
      </c>
      <c r="AA71" s="16" t="str">
        <f>IFERROR(AE71 / (ROUND(((I71 /#REF!) * V71) * Y71,0)), "-")</f>
        <v>-</v>
      </c>
      <c r="AB71" s="17">
        <v>0</v>
      </c>
      <c r="AC71" s="7">
        <v>2.2000000000000002</v>
      </c>
      <c r="AD71" s="7" t="str">
        <f>IFERROR((I71 /#REF!)  /AC71, "-")</f>
        <v>-</v>
      </c>
      <c r="AE71" s="8">
        <v>0</v>
      </c>
      <c r="AF71" s="7">
        <v>1</v>
      </c>
      <c r="AG71" s="19">
        <v>0.4</v>
      </c>
    </row>
    <row r="72" spans="1:33" ht="30.2" customHeight="1" x14ac:dyDescent="0.3">
      <c r="A72" s="5" t="s">
        <v>69</v>
      </c>
      <c r="B72" s="6" t="s">
        <v>70</v>
      </c>
      <c r="C72" s="7" t="s">
        <v>71</v>
      </c>
      <c r="D72" s="7" t="s">
        <v>72</v>
      </c>
      <c r="E72" s="7" t="s">
        <v>42</v>
      </c>
      <c r="F72" s="7" t="s">
        <v>73</v>
      </c>
      <c r="G72" s="8">
        <v>0</v>
      </c>
      <c r="H72" s="8">
        <f t="shared" si="59"/>
        <v>0</v>
      </c>
      <c r="I72" s="7">
        <v>0</v>
      </c>
      <c r="J72" s="8">
        <f t="shared" si="60"/>
        <v>0</v>
      </c>
      <c r="K72" s="8">
        <f t="shared" si="61"/>
        <v>0</v>
      </c>
      <c r="L72" s="9">
        <v>1</v>
      </c>
      <c r="M72" s="10">
        <v>0</v>
      </c>
      <c r="N72" s="8">
        <f t="shared" si="62"/>
        <v>0</v>
      </c>
      <c r="O72" s="8">
        <f t="shared" si="63"/>
        <v>0</v>
      </c>
      <c r="P72" s="10">
        <v>0</v>
      </c>
      <c r="Q72" s="8">
        <f t="shared" si="64"/>
        <v>0</v>
      </c>
      <c r="R72" s="8">
        <f t="shared" si="65"/>
        <v>0</v>
      </c>
      <c r="S72" s="8">
        <f t="shared" si="66"/>
        <v>0</v>
      </c>
      <c r="T72" s="8">
        <f t="shared" si="67"/>
        <v>0</v>
      </c>
      <c r="U72" s="7">
        <f t="shared" si="68"/>
        <v>0</v>
      </c>
      <c r="V72" s="11">
        <v>0</v>
      </c>
      <c r="W72" s="12">
        <f t="shared" si="69"/>
        <v>0</v>
      </c>
      <c r="X72" s="13" t="e">
        <f t="shared" si="70"/>
        <v>#DIV/0!</v>
      </c>
      <c r="Y72" s="14">
        <v>0</v>
      </c>
      <c r="Z72" s="15" t="e">
        <f>ROUND(((I72 /#REF!) * V72) * Y72,0)</f>
        <v>#REF!</v>
      </c>
      <c r="AA72" s="16" t="str">
        <f>IFERROR(AE72 / (ROUND(((I72 /#REF!) * V72) * Y72,0)), "-")</f>
        <v>-</v>
      </c>
      <c r="AB72" s="17">
        <v>0</v>
      </c>
      <c r="AC72" s="7">
        <v>2.2000000000000002</v>
      </c>
      <c r="AD72" s="7" t="str">
        <f>IFERROR((I72 /#REF!)  /AC72, "-")</f>
        <v>-</v>
      </c>
      <c r="AE72" s="8">
        <v>0</v>
      </c>
      <c r="AF72" s="7">
        <v>1</v>
      </c>
      <c r="AG72" s="19">
        <v>0.4</v>
      </c>
    </row>
    <row r="73" spans="1:33" ht="30.2" customHeight="1" x14ac:dyDescent="0.3">
      <c r="A73" s="5" t="s">
        <v>69</v>
      </c>
      <c r="B73" s="6" t="s">
        <v>70</v>
      </c>
      <c r="C73" s="7" t="s">
        <v>71</v>
      </c>
      <c r="D73" s="7" t="s">
        <v>72</v>
      </c>
      <c r="E73" s="7" t="s">
        <v>43</v>
      </c>
      <c r="F73" s="7" t="s">
        <v>73</v>
      </c>
      <c r="G73" s="8">
        <v>0</v>
      </c>
      <c r="H73" s="8">
        <f t="shared" si="59"/>
        <v>0</v>
      </c>
      <c r="I73" s="7">
        <v>0</v>
      </c>
      <c r="J73" s="8">
        <f t="shared" si="60"/>
        <v>0</v>
      </c>
      <c r="K73" s="8">
        <f t="shared" si="61"/>
        <v>0</v>
      </c>
      <c r="L73" s="9">
        <v>1</v>
      </c>
      <c r="M73" s="10">
        <v>0</v>
      </c>
      <c r="N73" s="8">
        <f t="shared" si="62"/>
        <v>0</v>
      </c>
      <c r="O73" s="8">
        <f t="shared" si="63"/>
        <v>0</v>
      </c>
      <c r="P73" s="10">
        <v>0</v>
      </c>
      <c r="Q73" s="8">
        <f t="shared" si="64"/>
        <v>0</v>
      </c>
      <c r="R73" s="8">
        <f t="shared" si="65"/>
        <v>0</v>
      </c>
      <c r="S73" s="8">
        <f t="shared" si="66"/>
        <v>0</v>
      </c>
      <c r="T73" s="8">
        <f t="shared" si="67"/>
        <v>0</v>
      </c>
      <c r="U73" s="7">
        <f t="shared" si="68"/>
        <v>0</v>
      </c>
      <c r="V73" s="11">
        <v>0</v>
      </c>
      <c r="W73" s="12">
        <f t="shared" si="69"/>
        <v>0</v>
      </c>
      <c r="X73" s="13" t="e">
        <f t="shared" si="70"/>
        <v>#DIV/0!</v>
      </c>
      <c r="Y73" s="14">
        <v>0</v>
      </c>
      <c r="Z73" s="15" t="e">
        <f>ROUND(((I73 /#REF!) * V73) * Y73,0)</f>
        <v>#REF!</v>
      </c>
      <c r="AA73" s="16" t="str">
        <f>IFERROR(AE73 / (ROUND(((I73 /#REF!) * V73) * Y73,0)), "-")</f>
        <v>-</v>
      </c>
      <c r="AB73" s="17">
        <v>0</v>
      </c>
      <c r="AC73" s="7">
        <v>2.2000000000000002</v>
      </c>
      <c r="AD73" s="7" t="str">
        <f>IFERROR((I73 /#REF!)  /AC73, "-")</f>
        <v>-</v>
      </c>
      <c r="AE73" s="8">
        <v>0</v>
      </c>
      <c r="AF73" s="7">
        <v>1</v>
      </c>
      <c r="AG73" s="19">
        <v>0.4</v>
      </c>
    </row>
    <row r="74" spans="1:33" ht="30.2" customHeight="1" x14ac:dyDescent="0.3">
      <c r="A74" s="5" t="s">
        <v>69</v>
      </c>
      <c r="B74" s="6" t="s">
        <v>70</v>
      </c>
      <c r="C74" s="7" t="s">
        <v>71</v>
      </c>
      <c r="D74" s="7" t="s">
        <v>72</v>
      </c>
      <c r="E74" s="7" t="s">
        <v>44</v>
      </c>
      <c r="F74" s="7" t="s">
        <v>73</v>
      </c>
      <c r="G74" s="8">
        <v>0</v>
      </c>
      <c r="H74" s="8">
        <f t="shared" si="59"/>
        <v>0</v>
      </c>
      <c r="I74" s="7">
        <v>0</v>
      </c>
      <c r="J74" s="8">
        <f t="shared" si="60"/>
        <v>0</v>
      </c>
      <c r="K74" s="8">
        <f t="shared" si="61"/>
        <v>0</v>
      </c>
      <c r="L74" s="9">
        <v>1</v>
      </c>
      <c r="M74" s="10">
        <v>0</v>
      </c>
      <c r="N74" s="8">
        <f t="shared" si="62"/>
        <v>0</v>
      </c>
      <c r="O74" s="8">
        <f t="shared" si="63"/>
        <v>0</v>
      </c>
      <c r="P74" s="10">
        <v>0</v>
      </c>
      <c r="Q74" s="8">
        <f t="shared" si="64"/>
        <v>0</v>
      </c>
      <c r="R74" s="8">
        <f t="shared" si="65"/>
        <v>0</v>
      </c>
      <c r="S74" s="8">
        <f t="shared" si="66"/>
        <v>0</v>
      </c>
      <c r="T74" s="8">
        <f t="shared" si="67"/>
        <v>0</v>
      </c>
      <c r="U74" s="7">
        <f t="shared" si="68"/>
        <v>0</v>
      </c>
      <c r="V74" s="11">
        <v>0</v>
      </c>
      <c r="W74" s="12">
        <f t="shared" si="69"/>
        <v>0</v>
      </c>
      <c r="X74" s="13" t="e">
        <f t="shared" si="70"/>
        <v>#DIV/0!</v>
      </c>
      <c r="Y74" s="14">
        <v>0</v>
      </c>
      <c r="Z74" s="15" t="e">
        <f>ROUND(((I74 /#REF!) * V74) * Y74,0)</f>
        <v>#REF!</v>
      </c>
      <c r="AA74" s="16" t="str">
        <f>IFERROR(AE74 / (ROUND(((I74 /#REF!) * V74) * Y74,0)), "-")</f>
        <v>-</v>
      </c>
      <c r="AB74" s="17">
        <v>0</v>
      </c>
      <c r="AC74" s="7">
        <v>2.2000000000000002</v>
      </c>
      <c r="AD74" s="7" t="str">
        <f>IFERROR((I74 /#REF!)  /AC74, "-")</f>
        <v>-</v>
      </c>
      <c r="AE74" s="8">
        <v>0</v>
      </c>
      <c r="AF74" s="7">
        <v>1</v>
      </c>
      <c r="AG74" s="19">
        <v>0.4</v>
      </c>
    </row>
    <row r="75" spans="1:33" ht="30.2" customHeight="1" x14ac:dyDescent="0.3">
      <c r="A75" s="5" t="s">
        <v>69</v>
      </c>
      <c r="B75" s="6" t="s">
        <v>70</v>
      </c>
      <c r="C75" s="7" t="s">
        <v>71</v>
      </c>
      <c r="D75" s="7" t="s">
        <v>72</v>
      </c>
      <c r="E75" s="7" t="s">
        <v>45</v>
      </c>
      <c r="F75" s="7" t="s">
        <v>73</v>
      </c>
      <c r="G75" s="8">
        <v>0</v>
      </c>
      <c r="H75" s="8">
        <f t="shared" si="59"/>
        <v>0</v>
      </c>
      <c r="I75" s="7">
        <v>0</v>
      </c>
      <c r="J75" s="8">
        <f t="shared" si="60"/>
        <v>0</v>
      </c>
      <c r="K75" s="8">
        <f t="shared" si="61"/>
        <v>0</v>
      </c>
      <c r="L75" s="9">
        <v>1</v>
      </c>
      <c r="M75" s="10">
        <v>0</v>
      </c>
      <c r="N75" s="8">
        <f t="shared" si="62"/>
        <v>0</v>
      </c>
      <c r="O75" s="8">
        <f t="shared" si="63"/>
        <v>0</v>
      </c>
      <c r="P75" s="10">
        <v>0</v>
      </c>
      <c r="Q75" s="8">
        <f t="shared" si="64"/>
        <v>0</v>
      </c>
      <c r="R75" s="8">
        <f t="shared" si="65"/>
        <v>0</v>
      </c>
      <c r="S75" s="8">
        <f t="shared" si="66"/>
        <v>0</v>
      </c>
      <c r="T75" s="8">
        <f t="shared" si="67"/>
        <v>0</v>
      </c>
      <c r="U75" s="7">
        <f t="shared" si="68"/>
        <v>0</v>
      </c>
      <c r="V75" s="11">
        <v>0</v>
      </c>
      <c r="W75" s="12">
        <f t="shared" si="69"/>
        <v>0</v>
      </c>
      <c r="X75" s="13" t="e">
        <f t="shared" si="70"/>
        <v>#DIV/0!</v>
      </c>
      <c r="Y75" s="14">
        <v>0</v>
      </c>
      <c r="Z75" s="15" t="e">
        <f>ROUND(((I75 /#REF!) * V75) * Y75,0)</f>
        <v>#REF!</v>
      </c>
      <c r="AA75" s="16" t="str">
        <f>IFERROR(AE75 / (ROUND(((I75 /#REF!) * V75) * Y75,0)), "-")</f>
        <v>-</v>
      </c>
      <c r="AB75" s="17">
        <v>0</v>
      </c>
      <c r="AC75" s="7">
        <v>2.2000000000000002</v>
      </c>
      <c r="AD75" s="7" t="str">
        <f>IFERROR((I75 /#REF!)  /AC75, "-")</f>
        <v>-</v>
      </c>
      <c r="AE75" s="8">
        <v>0</v>
      </c>
      <c r="AF75" s="7">
        <v>1</v>
      </c>
      <c r="AG75" s="19">
        <v>0.4</v>
      </c>
    </row>
    <row r="76" spans="1:33" x14ac:dyDescent="0.3">
      <c r="A76" s="20" t="s">
        <v>74</v>
      </c>
      <c r="B76" s="20"/>
      <c r="C76" s="20"/>
      <c r="D76" s="20"/>
      <c r="E76" s="20"/>
      <c r="F76" s="20"/>
      <c r="G76" s="21"/>
      <c r="H76" s="21"/>
      <c r="I76" s="20"/>
      <c r="J76" s="21">
        <f>IFERROR(SUM(J5:J75), "-")</f>
        <v>0</v>
      </c>
      <c r="K76" s="21">
        <f>IFERROR(SUM(K5:K75 ), "-")</f>
        <v>0</v>
      </c>
      <c r="L76" s="22"/>
      <c r="M76" s="23"/>
      <c r="N76" s="21"/>
      <c r="O76" s="21">
        <f>IFERROR(SUM(O5:O75), "-")</f>
        <v>0</v>
      </c>
      <c r="P76" s="23" t="str">
        <f>IFERROR(SUM(Q5:Q75)/SUM(J5:J75 ), "-")</f>
        <v>-</v>
      </c>
      <c r="Q76" s="21">
        <f>IFERROR(SUM(Q5:Q75 ), "-")</f>
        <v>0</v>
      </c>
      <c r="R76" s="21"/>
      <c r="S76" s="21">
        <f>IFERROR(SUM(S5:S75 ), "-")</f>
        <v>0</v>
      </c>
      <c r="T76" s="21">
        <f>IFERROR(SUM(T5:T75), "-")</f>
        <v>0</v>
      </c>
      <c r="U76" s="20">
        <f>IFERROR(SUM(U5:U75), "-")</f>
        <v>0</v>
      </c>
      <c r="V76" s="23" t="str">
        <f>IFERROR(( SUM(W5:W75) / SUM(U5:U75) ), "-")</f>
        <v>-</v>
      </c>
      <c r="W76" s="20">
        <f>IFERROR(SUM(W5:W75), "-")</f>
        <v>0</v>
      </c>
      <c r="X76" s="21" t="str">
        <f>IFERROR(SUM(AE5:AE75 ) / SUM(W5:W75), "-")</f>
        <v>-</v>
      </c>
      <c r="Y76" s="23" t="str">
        <f>IFERROR(( SUM(Z5:Z75) / SUM(W5:W75) ), "-")</f>
        <v>-</v>
      </c>
      <c r="Z76" s="20" t="str">
        <f>IFERROR(SUM(Z5:Z75), "-")</f>
        <v>-</v>
      </c>
      <c r="AA76" s="21" t="str">
        <f>IFERROR(SUM(AE5:AE75) / SUM(Z5:Z75), "-")</f>
        <v>-</v>
      </c>
      <c r="AB76" s="23"/>
      <c r="AC76" s="20"/>
      <c r="AD76" s="20"/>
      <c r="AE76" s="21">
        <f>IFERROR(SUM(AE5:AE75), "-")</f>
        <v>0</v>
      </c>
      <c r="AF76" s="20"/>
      <c r="AG76" s="20" t="s">
        <v>76</v>
      </c>
    </row>
    <row r="79" spans="1:33" x14ac:dyDescent="0.3">
      <c r="A79" s="29" t="s">
        <v>0</v>
      </c>
      <c r="B79" s="30"/>
      <c r="D79" s="31" t="e">
        <f>SUM(O5:O75)/(1+#REF!)-D80</f>
        <v>#REF!</v>
      </c>
    </row>
    <row r="80" spans="1:33" x14ac:dyDescent="0.3">
      <c r="A80" s="29" t="s">
        <v>1</v>
      </c>
      <c r="B80" s="30"/>
      <c r="D80" s="31" t="e">
        <f>(0)/(1+#REF!)</f>
        <v>#REF!</v>
      </c>
    </row>
    <row r="81" spans="1:4" x14ac:dyDescent="0.3">
      <c r="A81" s="29" t="s">
        <v>2</v>
      </c>
      <c r="B81" s="30"/>
      <c r="D81" s="31">
        <f>SUM(Q5:Q75 )</f>
        <v>0</v>
      </c>
    </row>
    <row r="82" spans="1:4" x14ac:dyDescent="0.3">
      <c r="A82" s="29" t="s">
        <v>3</v>
      </c>
      <c r="B82" s="30"/>
      <c r="D82" s="31" t="e">
        <f>SUM(D79:D81)*#REF!</f>
        <v>#REF!</v>
      </c>
    </row>
    <row r="83" spans="1:4" x14ac:dyDescent="0.3">
      <c r="A83" s="29" t="s">
        <v>4</v>
      </c>
      <c r="B83" s="30"/>
      <c r="D83" s="31" t="e">
        <f>SUM(D79:D82)</f>
        <v>#REF!</v>
      </c>
    </row>
  </sheetData>
  <mergeCells count="20">
    <mergeCell ref="K2:Q2"/>
    <mergeCell ref="A83:B83"/>
    <mergeCell ref="D83"/>
    <mergeCell ref="A80:B80"/>
    <mergeCell ref="D80"/>
    <mergeCell ref="A81:B81"/>
    <mergeCell ref="D81"/>
    <mergeCell ref="A82:B82"/>
    <mergeCell ref="D82"/>
    <mergeCell ref="A44:B44"/>
    <mergeCell ref="C44:AF44"/>
    <mergeCell ref="A69:B69"/>
    <mergeCell ref="C69:AF69"/>
    <mergeCell ref="A79:B79"/>
    <mergeCell ref="D79"/>
    <mergeCell ref="B3:P3"/>
    <mergeCell ref="A5:B5"/>
    <mergeCell ref="C5:AF5"/>
    <mergeCell ref="A13:B13"/>
    <mergeCell ref="C13:AF13"/>
  </mergeCells>
  <pageMargins left="0.3" right="0.3" top="0.3" bottom="0.3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Заявка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ИГОРЬ</cp:lastModifiedBy>
  <dcterms:created xsi:type="dcterms:W3CDTF">2019-12-11T19:17:08Z</dcterms:created>
  <dcterms:modified xsi:type="dcterms:W3CDTF">2020-06-30T11:38:12Z</dcterms:modified>
</cp:coreProperties>
</file>