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dp\65_Дирекция по строительству\Обмен\2016\__________В РАБОТУ\________________в стадии рассмотрения заявок\Плаза 36,39\"/>
    </mc:Choice>
  </mc:AlternateContent>
  <bookViews>
    <workbookView xWindow="14400" yWindow="-15" windowWidth="14415" windowHeight="13740" tabRatio="601"/>
  </bookViews>
  <sheets>
    <sheet name="ССР" sheetId="85" r:id="rId1"/>
    <sheet name="ОС 36" sheetId="97" r:id="rId2"/>
    <sheet name="ОС 39" sheetId="96" r:id="rId3"/>
    <sheet name="Реестр" sheetId="9" state="hidden" r:id="rId4"/>
  </sheets>
  <definedNames>
    <definedName name="_xlnm.Print_Titles" localSheetId="1">'ОС 36'!$18:$18</definedName>
    <definedName name="_xlnm.Print_Titles" localSheetId="2">'ОС 39'!$18:$18</definedName>
    <definedName name="_xlnm.Print_Area" localSheetId="3">Реестр!$A$1:$D$29</definedName>
    <definedName name="_xlnm.Print_Area" localSheetId="0">ССР!$A$1:$H$46</definedName>
  </definedNames>
  <calcPr calcId="152511"/>
</workbook>
</file>

<file path=xl/calcChain.xml><?xml version="1.0" encoding="utf-8"?>
<calcChain xmlns="http://schemas.openxmlformats.org/spreadsheetml/2006/main">
  <c r="D36" i="85" l="1"/>
  <c r="E36" i="85"/>
  <c r="G36" i="85"/>
  <c r="H36" i="85"/>
  <c r="H32" i="85"/>
  <c r="G32" i="85"/>
  <c r="I31" i="96" l="1"/>
  <c r="E31" i="96"/>
  <c r="F31" i="96"/>
  <c r="G31" i="96"/>
  <c r="H31" i="96"/>
  <c r="D31" i="96"/>
  <c r="I30" i="96"/>
  <c r="E30" i="96"/>
  <c r="F30" i="96"/>
  <c r="G30" i="96"/>
  <c r="H30" i="96"/>
  <c r="D30" i="96"/>
  <c r="I32" i="97"/>
  <c r="H32" i="97"/>
  <c r="E32" i="97"/>
  <c r="F32" i="97"/>
  <c r="G32" i="97"/>
  <c r="D32" i="97"/>
  <c r="I31" i="97"/>
  <c r="H31" i="97"/>
  <c r="E31" i="97"/>
  <c r="F31" i="97"/>
  <c r="D31" i="97"/>
  <c r="E21" i="85"/>
  <c r="H20" i="97"/>
  <c r="H21" i="97"/>
  <c r="H22" i="97"/>
  <c r="H23" i="97"/>
  <c r="H24" i="97"/>
  <c r="H25" i="97"/>
  <c r="H26" i="97"/>
  <c r="H27" i="97"/>
  <c r="H28" i="97"/>
  <c r="D29" i="97"/>
  <c r="D20" i="85" s="1"/>
  <c r="E29" i="97"/>
  <c r="F29" i="97"/>
  <c r="G29" i="97"/>
  <c r="I29" i="97"/>
  <c r="H20" i="96"/>
  <c r="H21" i="96"/>
  <c r="H22" i="96"/>
  <c r="H23" i="96"/>
  <c r="H24" i="96"/>
  <c r="H25" i="96"/>
  <c r="H26" i="96"/>
  <c r="H27" i="96"/>
  <c r="D28" i="96"/>
  <c r="D21" i="85" s="1"/>
  <c r="E28" i="96"/>
  <c r="F28" i="96"/>
  <c r="G28" i="96"/>
  <c r="H28" i="96" l="1"/>
  <c r="H29" i="97"/>
  <c r="E20" i="85"/>
  <c r="G34" i="97"/>
  <c r="G35" i="97" s="1"/>
  <c r="G36" i="97" s="1"/>
  <c r="I33" i="96"/>
  <c r="I34" i="96" s="1"/>
  <c r="I35" i="96" s="1"/>
  <c r="G33" i="96"/>
  <c r="G34" i="96" s="1"/>
  <c r="G35" i="96" s="1"/>
  <c r="F34" i="97" l="1"/>
  <c r="F35" i="97" s="1"/>
  <c r="F36" i="97" s="1"/>
  <c r="E34" i="97"/>
  <c r="E35" i="97" s="1"/>
  <c r="E36" i="97" s="1"/>
  <c r="D34" i="97"/>
  <c r="D35" i="97" s="1"/>
  <c r="D36" i="97" s="1"/>
  <c r="H34" i="97"/>
  <c r="H35" i="97"/>
  <c r="H36" i="97" s="1"/>
  <c r="I34" i="97"/>
  <c r="I35" i="97" s="1"/>
  <c r="I36" i="97" s="1"/>
  <c r="H33" i="96"/>
  <c r="H34" i="96" s="1"/>
  <c r="H35" i="96" s="1"/>
  <c r="D33" i="96"/>
  <c r="D34" i="96" s="1"/>
  <c r="D35" i="96" s="1"/>
  <c r="F33" i="96"/>
  <c r="F34" i="96" s="1"/>
  <c r="F35" i="96" s="1"/>
  <c r="E33" i="96"/>
  <c r="E34" i="96" s="1"/>
  <c r="E35" i="96" s="1"/>
  <c r="E22" i="85" l="1"/>
  <c r="H30" i="85"/>
  <c r="D22" i="85" l="1"/>
  <c r="D23" i="85" s="1"/>
  <c r="E23" i="85"/>
  <c r="F22" i="85"/>
  <c r="F23" i="85" s="1"/>
  <c r="G22" i="85"/>
  <c r="G23" i="85" s="1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H21" i="85"/>
  <c r="H25" i="85"/>
  <c r="H26" i="85" s="1"/>
  <c r="G26" i="85"/>
  <c r="H34" i="85"/>
  <c r="H23" i="85" l="1"/>
  <c r="F33" i="85"/>
  <c r="F37" i="85" s="1"/>
  <c r="H20" i="85"/>
  <c r="H22" i="85" s="1"/>
  <c r="H29" i="85"/>
  <c r="F38" i="85" l="1"/>
  <c r="F39" i="85"/>
  <c r="F40" i="85" s="1"/>
  <c r="F27" i="85"/>
  <c r="G33" i="85" l="1"/>
  <c r="G27" i="85"/>
  <c r="E33" i="85"/>
  <c r="E27" i="85"/>
  <c r="E37" i="85" l="1"/>
  <c r="G37" i="85"/>
  <c r="G38" i="85" l="1"/>
  <c r="G39" i="85" s="1"/>
  <c r="G40" i="85" s="1"/>
  <c r="E38" i="85"/>
  <c r="E39" i="85" s="1"/>
  <c r="E40" i="85" s="1"/>
  <c r="D27" i="85"/>
  <c r="D33" i="85"/>
  <c r="D37" i="85" l="1"/>
  <c r="H33" i="85"/>
  <c r="H27" i="85"/>
  <c r="D38" i="85" l="1"/>
  <c r="D39" i="85" s="1"/>
  <c r="D40" i="85" s="1"/>
  <c r="H37" i="85"/>
  <c r="H38" i="85" l="1"/>
  <c r="H39" i="85" s="1"/>
  <c r="H40" i="85" s="1"/>
  <c r="D4" i="85" s="1"/>
</calcChain>
</file>

<file path=xl/sharedStrings.xml><?xml version="1.0" encoding="utf-8"?>
<sst xmlns="http://schemas.openxmlformats.org/spreadsheetml/2006/main" count="203" uniqueCount="169">
  <si>
    <t>№ п/п</t>
  </si>
  <si>
    <t>Пусконаладочные работы канатной дороги</t>
  </si>
  <si>
    <t>Прочие затраты</t>
  </si>
  <si>
    <t>ВСЕГО</t>
  </si>
  <si>
    <t>Номера смет</t>
  </si>
  <si>
    <t>Наименование работ и затрат</t>
  </si>
  <si>
    <t>Монтажные работы</t>
  </si>
  <si>
    <t>Оборудование мебель</t>
  </si>
  <si>
    <t>ИТОГО по главе № 2 :</t>
  </si>
  <si>
    <t>Р   Е   Е   С   Т   Р</t>
  </si>
  <si>
    <t>Наименование</t>
  </si>
  <si>
    <t>№ смет</t>
  </si>
  <si>
    <t>ИТОГО по главам № 1-9 :</t>
  </si>
  <si>
    <t>Пусконаладочные работы электротехнических устройств.</t>
  </si>
  <si>
    <t>НДС 18%</t>
  </si>
  <si>
    <t>Пояснительная записка</t>
  </si>
  <si>
    <t>Строительн. работы</t>
  </si>
  <si>
    <t>(наименование организации)</t>
  </si>
  <si>
    <t>(ссылка на документ об утверждении)</t>
  </si>
  <si>
    <t>Сводный сметный расчет в сумме</t>
  </si>
  <si>
    <t>Показатели единичной стоимости</t>
  </si>
  <si>
    <t>ОС-02-01</t>
  </si>
  <si>
    <t>ОС-09-01</t>
  </si>
  <si>
    <t>ЛС-02-01-02</t>
  </si>
  <si>
    <t xml:space="preserve"> ЛС-02-01-03</t>
  </si>
  <si>
    <t xml:space="preserve"> ЛС-09-01-01</t>
  </si>
  <si>
    <t xml:space="preserve"> ЛС-09-01-02</t>
  </si>
  <si>
    <t>ЛС-02-01-04</t>
  </si>
  <si>
    <t>ЛС-02-01-05</t>
  </si>
  <si>
    <t>Монтаж металлоконструкций опор и станций.</t>
  </si>
  <si>
    <t>Монтаж оборудования.</t>
  </si>
  <si>
    <t>Электромонтажные работы.</t>
  </si>
  <si>
    <t>Внешнее электроснабжение.</t>
  </si>
  <si>
    <t xml:space="preserve"> ЛС-04-01-01</t>
  </si>
  <si>
    <t>Лист</t>
  </si>
  <si>
    <t>ИТОГО по главе № 12 :</t>
  </si>
  <si>
    <t>ИТОГО по главам № 1-12 :</t>
  </si>
  <si>
    <t>Госстрой от 29.12.93№12-349</t>
  </si>
  <si>
    <t>Постановление Правительства РФ от 21.06.2010 №468.</t>
  </si>
  <si>
    <t>ИТОГО по главе №10</t>
  </si>
  <si>
    <t>ИТОГО по главам № 1-10</t>
  </si>
  <si>
    <t xml:space="preserve"> ЛС-12-01-01</t>
  </si>
  <si>
    <t xml:space="preserve"> ЛС-12-01-02</t>
  </si>
  <si>
    <t>ЛС-12-01-03</t>
  </si>
  <si>
    <t>ЛС-12-01-04</t>
  </si>
  <si>
    <t>ЛС-12-01-05</t>
  </si>
  <si>
    <t>ЛС-12-01-06</t>
  </si>
  <si>
    <t>ЛС-12-01-07</t>
  </si>
  <si>
    <t>ЛС-12-01-08</t>
  </si>
  <si>
    <t>Строительство здания "помещение дежурного" на нижней станции.</t>
  </si>
  <si>
    <t>ОС-12-01</t>
  </si>
  <si>
    <t xml:space="preserve">Сводный сметный расчет стоимости строительства </t>
  </si>
  <si>
    <t>Объектная смета. Пусконаладочные работы.</t>
  </si>
  <si>
    <t>Объектная смета. Проектно-изыскательские работы.</t>
  </si>
  <si>
    <t>Том "Прайс-листы"</t>
  </si>
  <si>
    <t>В том числе возвратных сумм</t>
  </si>
  <si>
    <t xml:space="preserve"> ЛС-02-01-01</t>
  </si>
  <si>
    <t>Строительные работы</t>
  </si>
  <si>
    <t>Пусконаладочные работы системы искусственного освещения</t>
  </si>
  <si>
    <t xml:space="preserve">Бесфундаментная буксировочная канатная дорога </t>
  </si>
  <si>
    <t>Трассы спуска для БКД</t>
  </si>
  <si>
    <t>Здания "Помещения дежурного" на верхней и нижней станциях.</t>
  </si>
  <si>
    <t>Внешнее электроснабжение</t>
  </si>
  <si>
    <t>Система искусственного освещения</t>
  </si>
  <si>
    <t>Система искусственного оснежения</t>
  </si>
  <si>
    <t>Инженерно-геодезические изыскания для БКД</t>
  </si>
  <si>
    <t>Инженерно-геологические изыскания для БКД</t>
  </si>
  <si>
    <t>ЛС-02-02-01</t>
  </si>
  <si>
    <t>Строительный контроль 2,14% от суммы глав 1-9 (включая авторский надзор).</t>
  </si>
  <si>
    <t xml:space="preserve">Резерв средств на непредвиденные затраты 2% </t>
  </si>
  <si>
    <t xml:space="preserve">Объектная смета.  Бесфундаментная буксировочная канатная дорога </t>
  </si>
  <si>
    <t xml:space="preserve"> ЛС-09-01-03</t>
  </si>
  <si>
    <t>Система искусственно освещения</t>
  </si>
  <si>
    <t>Утверили:</t>
  </si>
  <si>
    <t>ГЛАВА № 2 Основные объекты строительства</t>
  </si>
  <si>
    <t>ГЛАВА №10 Содержание службы заказчика-застройщика (технического надзора) строящегося предприятия.</t>
  </si>
  <si>
    <r>
      <rPr>
        <b/>
        <sz val="8"/>
        <rFont val="Arial Cyr"/>
        <charset val="204"/>
      </rPr>
      <t>Утвержден</t>
    </r>
    <r>
      <rPr>
        <sz val="8"/>
        <rFont val="Arial Cyr"/>
        <family val="2"/>
        <charset val="204"/>
      </rPr>
      <t xml:space="preserve">  "___" ____________ 2018г.</t>
    </r>
  </si>
  <si>
    <r>
      <rPr>
        <b/>
        <sz val="8.5"/>
        <rFont val="Arial Cyr"/>
        <charset val="204"/>
      </rPr>
      <t>Заказчик:</t>
    </r>
    <r>
      <rPr>
        <sz val="8.5"/>
        <rFont val="Arial Cyr"/>
        <charset val="204"/>
      </rPr>
      <t xml:space="preserve"> НАО "Красная поляна", 354000, Краснодарский край, г. Сочи, ул. Северная, 14а, Тел.: 8 (862) 243-91-10</t>
    </r>
  </si>
  <si>
    <t xml:space="preserve"> руб.</t>
  </si>
  <si>
    <t>СМЕТНАЯ СТОИМОСТЬ,   руб</t>
  </si>
  <si>
    <t>ОС 1</t>
  </si>
  <si>
    <t>ОС 2</t>
  </si>
  <si>
    <t>Ремонтные работы Горки плаза 36</t>
  </si>
  <si>
    <t>Ремонтные работы Горки плаза 39</t>
  </si>
  <si>
    <t xml:space="preserve">СВОДНЫЙ СМЕТНЫЙ РАСЧЕТ СТОИМОСТИ </t>
  </si>
  <si>
    <t>"Спортивно-туристический комплекс "Горная карусель", Горки плаза 36, 39</t>
  </si>
  <si>
    <t>Расчет 12-02</t>
  </si>
  <si>
    <t>Расчет 12-01</t>
  </si>
  <si>
    <t>Проектно-изыскательские работы. Горки Пдаза 36</t>
  </si>
  <si>
    <t>Проектно-изыскательские работы. Горки Пдаза 39</t>
  </si>
  <si>
    <t xml:space="preserve">Итого по объектной смете с учетом  непредвиденных затрат и обязательных платежей с учето прогнозного  индекса-дефлятора (Письмо Министерства экономического развития РФ от 25 ноября 2016 г. № 36144-АВ/Д03и) 1,052 </t>
  </si>
  <si>
    <r>
      <rPr>
        <b/>
        <sz val="8"/>
        <rFont val="Arial Cyr"/>
        <charset val="204"/>
      </rPr>
      <t>Составил:</t>
    </r>
    <r>
      <rPr>
        <sz val="8"/>
        <rFont val="Arial Cyr"/>
        <family val="2"/>
        <charset val="204"/>
      </rPr>
      <t xml:space="preserve"> </t>
    </r>
  </si>
  <si>
    <t>Итого непредвиденные затраты</t>
  </si>
  <si>
    <t>Непредвиденные затраты 2%</t>
  </si>
  <si>
    <t>Итого с непредвденными затратами</t>
  </si>
  <si>
    <t xml:space="preserve">Итого с учетом  непредвиденных затрат и обязательных платежей с учетом прогнозного  индекса-дефлятора (Письмо Министерства экономического развития РФ от 25 ноября 2016 г. № 36144-АВ/Д03и) 1,052 </t>
  </si>
  <si>
    <t>Итого с непредвиденными затратами и НДС 18%</t>
  </si>
  <si>
    <t>Итого по объектной смете с учетом  непредвиденных затрат и обязательных платежей</t>
  </si>
  <si>
    <t>Налоги и обязательные платежи</t>
  </si>
  <si>
    <t>Итого с непредвиденными затратами</t>
  </si>
  <si>
    <t>Итого "Локальные сметы (расчеты)"</t>
  </si>
  <si>
    <t/>
  </si>
  <si>
    <t>Плаза 39. Противопожарная дверь.</t>
  </si>
  <si>
    <t>02-08</t>
  </si>
  <si>
    <t>08</t>
  </si>
  <si>
    <t>Плаза 39. Номерной фонд</t>
  </si>
  <si>
    <t>02-07</t>
  </si>
  <si>
    <t>07</t>
  </si>
  <si>
    <t>Плаза 39. Стена</t>
  </si>
  <si>
    <t>02-06</t>
  </si>
  <si>
    <t>06</t>
  </si>
  <si>
    <t>Плаза 39. Общие зоны.</t>
  </si>
  <si>
    <t>02-05</t>
  </si>
  <si>
    <t>05</t>
  </si>
  <si>
    <t>Плаза 39. Лестницы</t>
  </si>
  <si>
    <t>02-04</t>
  </si>
  <si>
    <t>04</t>
  </si>
  <si>
    <t>Плаза 39. Главный вход.</t>
  </si>
  <si>
    <t>02-03</t>
  </si>
  <si>
    <t>03</t>
  </si>
  <si>
    <t>Плаза 39. Плита перекрытия</t>
  </si>
  <si>
    <t>02-02</t>
  </si>
  <si>
    <t>02</t>
  </si>
  <si>
    <t>Плаза 39. Фасады.</t>
  </si>
  <si>
    <t>02-01</t>
  </si>
  <si>
    <t>01</t>
  </si>
  <si>
    <t>Локальные сметы (расчеты)</t>
  </si>
  <si>
    <t>всего</t>
  </si>
  <si>
    <t>прочих</t>
  </si>
  <si>
    <t>оборудова-
ния, мебели, инвентаря</t>
  </si>
  <si>
    <t>монтажных работ</t>
  </si>
  <si>
    <t>строительных работ</t>
  </si>
  <si>
    <t>Средства на оплату труда, руб.</t>
  </si>
  <si>
    <t>Сметная стоимость, руб.</t>
  </si>
  <si>
    <t>Номера сметных расчетов (смет)</t>
  </si>
  <si>
    <t>№ пп</t>
  </si>
  <si>
    <t>Составлен(а) в ценах по состоянию на 3 кв.2017г</t>
  </si>
  <si>
    <t xml:space="preserve">Расчетный измеритель единичной стоимости </t>
  </si>
  <si>
    <t>(наименование объекта)</t>
  </si>
  <si>
    <t>на Ремонтные работы гостиниц "Горки Плаза"</t>
  </si>
  <si>
    <t>(объектная смета)</t>
  </si>
  <si>
    <t>ОБЪЕКТНЫЙ СМЕТНЫЙ РАСЧЕТ №2</t>
  </si>
  <si>
    <t>(наименование стройки)</t>
  </si>
  <si>
    <t>Плаза 39</t>
  </si>
  <si>
    <t>Форма № 3</t>
  </si>
  <si>
    <t>Плаза 36. Фальшпол</t>
  </si>
  <si>
    <t>01-09</t>
  </si>
  <si>
    <t>Плаза 36. Номер1603.Демонтажные работы.</t>
  </si>
  <si>
    <t>01-08</t>
  </si>
  <si>
    <t>Плаза 36. Номерной фонд</t>
  </si>
  <si>
    <t>01-07</t>
  </si>
  <si>
    <t>Плаза 36. Стена</t>
  </si>
  <si>
    <t>01-06</t>
  </si>
  <si>
    <t>Плаза 36. Общие зоны.</t>
  </si>
  <si>
    <t>01-05</t>
  </si>
  <si>
    <t>Плаза 36. Лестницы</t>
  </si>
  <si>
    <t>01-04</t>
  </si>
  <si>
    <t>Плаза 36. Главный вход.</t>
  </si>
  <si>
    <t>01-03</t>
  </si>
  <si>
    <t>Плаза 36. Плита перекрытия.</t>
  </si>
  <si>
    <t>01-02</t>
  </si>
  <si>
    <t>Плаза 36. Фасады.</t>
  </si>
  <si>
    <t>01-01</t>
  </si>
  <si>
    <t>ОБЪЕКТНЫЙ СМЕТНЫЙ РАСЧЕТ №1</t>
  </si>
  <si>
    <t>Плаза 36,39</t>
  </si>
  <si>
    <t>ГЛАВА № 12 Проектно-изыскательские работы</t>
  </si>
  <si>
    <t>Составлен в уровене цен на 3 квартал 2017г</t>
  </si>
  <si>
    <t>Договорная цена</t>
  </si>
  <si>
    <t>Передача исклюсительных прав на разработку проектной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</si>
</sst>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_(* #,##0.000_);_(* \(#,##0.000\);_(* &quot;-&quot;??_);_(@_)"/>
  </numFmts>
  <fonts count="30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</font>
    <font>
      <b/>
      <sz val="8"/>
      <name val="Arial"/>
      <family val="2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6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6"/>
      <name val="Arial Cyr"/>
      <family val="2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b/>
      <u val="singleAccounting"/>
      <sz val="8"/>
      <name val="Arial Cyr"/>
      <charset val="204"/>
    </font>
    <font>
      <sz val="8.5"/>
      <name val="Arial Cyr"/>
      <charset val="204"/>
    </font>
    <font>
      <b/>
      <sz val="8.5"/>
      <name val="Arial Cyr"/>
      <charset val="204"/>
    </font>
    <font>
      <sz val="10"/>
      <name val="Arial Cyr"/>
      <charset val="204"/>
    </font>
    <font>
      <sz val="10"/>
      <name val="Calibri"/>
      <family val="1"/>
      <charset val="204"/>
      <scheme val="minor"/>
    </font>
    <font>
      <b/>
      <sz val="10"/>
      <name val="Calibri"/>
      <family val="1"/>
      <charset val="204"/>
      <scheme val="minor"/>
    </font>
    <font>
      <b/>
      <u/>
      <sz val="11"/>
      <name val="Calibri"/>
      <family val="1"/>
      <charset val="204"/>
      <scheme val="minor"/>
    </font>
    <font>
      <sz val="9"/>
      <name val="Calibri"/>
      <family val="1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Calibri"/>
      <family val="1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1" fillId="0" borderId="0">
      <alignment horizontal="right" vertical="top" wrapText="1"/>
    </xf>
    <xf numFmtId="0" fontId="11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Fill="1"/>
    <xf numFmtId="0" fontId="3" fillId="0" borderId="0" xfId="0" applyNumberFormat="1" applyFont="1" applyFill="1" applyBorder="1" applyAlignment="1" applyProtection="1">
      <alignment horizontal="left" vertical="top"/>
    </xf>
    <xf numFmtId="2" fontId="3" fillId="0" borderId="0" xfId="0" applyNumberFormat="1" applyFont="1" applyFill="1" applyBorder="1" applyAlignment="1" applyProtection="1">
      <alignment vertical="top"/>
    </xf>
    <xf numFmtId="1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4" fillId="0" borderId="0" xfId="0" applyFont="1"/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 vertical="top"/>
    </xf>
    <xf numFmtId="165" fontId="2" fillId="0" borderId="0" xfId="4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right" vertical="top"/>
    </xf>
    <xf numFmtId="0" fontId="0" fillId="2" borderId="0" xfId="0" applyFill="1"/>
    <xf numFmtId="165" fontId="6" fillId="0" borderId="0" xfId="4" applyNumberFormat="1" applyFont="1" applyFill="1" applyBorder="1" applyAlignment="1" applyProtection="1">
      <alignment horizontal="center" vertical="top"/>
    </xf>
    <xf numFmtId="2" fontId="0" fillId="0" borderId="0" xfId="0" applyNumberFormat="1" applyFill="1"/>
    <xf numFmtId="165" fontId="0" fillId="0" borderId="0" xfId="4" applyFont="1" applyFill="1"/>
    <xf numFmtId="0" fontId="0" fillId="0" borderId="0" xfId="0" applyFill="1" applyAlignment="1">
      <alignment horizontal="right"/>
    </xf>
    <xf numFmtId="0" fontId="0" fillId="0" borderId="0" xfId="0" applyFill="1" applyAlignment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 applyProtection="1">
      <alignment vertical="top"/>
    </xf>
    <xf numFmtId="0" fontId="4" fillId="0" borderId="0" xfId="0" applyFont="1" applyFill="1"/>
    <xf numFmtId="0" fontId="4" fillId="2" borderId="1" xfId="0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vertical="top"/>
    </xf>
    <xf numFmtId="0" fontId="11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165" fontId="10" fillId="0" borderId="1" xfId="4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14" fillId="0" borderId="0" xfId="0" applyFont="1" applyFill="1"/>
    <xf numFmtId="0" fontId="14" fillId="2" borderId="0" xfId="0" applyFont="1" applyFill="1"/>
    <xf numFmtId="0" fontId="14" fillId="2" borderId="0" xfId="0" applyFont="1" applyFill="1" applyAlignment="1">
      <alignment vertical="top"/>
    </xf>
    <xf numFmtId="0" fontId="4" fillId="0" borderId="5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6" fillId="0" borderId="2" xfId="0" applyNumberFormat="1" applyFont="1" applyFill="1" applyBorder="1" applyAlignment="1" applyProtection="1"/>
    <xf numFmtId="2" fontId="6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165" fontId="2" fillId="0" borderId="0" xfId="4" applyFont="1" applyFill="1" applyBorder="1" applyAlignment="1" applyProtection="1"/>
    <xf numFmtId="1" fontId="2" fillId="0" borderId="0" xfId="0" applyNumberFormat="1" applyFont="1" applyFill="1" applyBorder="1" applyAlignment="1" applyProtection="1"/>
    <xf numFmtId="2" fontId="3" fillId="0" borderId="0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2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/>
    </xf>
    <xf numFmtId="0" fontId="17" fillId="0" borderId="0" xfId="0" applyNumberFormat="1" applyFont="1" applyFill="1" applyBorder="1" applyAlignment="1" applyProtection="1">
      <alignment horizontal="left"/>
    </xf>
    <xf numFmtId="0" fontId="16" fillId="0" borderId="0" xfId="0" applyNumberFormat="1" applyFont="1" applyFill="1" applyBorder="1" applyAlignment="1" applyProtection="1">
      <alignment horizontal="righ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vertical="top" wrapText="1"/>
    </xf>
    <xf numFmtId="165" fontId="13" fillId="0" borderId="1" xfId="4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3" fillId="0" borderId="6" xfId="0" applyNumberFormat="1" applyFont="1" applyFill="1" applyBorder="1" applyAlignment="1" applyProtection="1">
      <alignment horizontal="center" vertical="top"/>
    </xf>
    <xf numFmtId="0" fontId="13" fillId="0" borderId="0" xfId="0" applyNumberFormat="1" applyFont="1" applyFill="1" applyBorder="1" applyAlignment="1" applyProtection="1">
      <alignment horizontal="left" vertical="top"/>
    </xf>
    <xf numFmtId="166" fontId="6" fillId="0" borderId="0" xfId="4" applyNumberFormat="1" applyFont="1" applyFill="1" applyBorder="1" applyAlignment="1" applyProtection="1">
      <alignment horizontal="center" vertical="top"/>
    </xf>
    <xf numFmtId="165" fontId="13" fillId="0" borderId="11" xfId="4" applyNumberFormat="1" applyFont="1" applyFill="1" applyBorder="1" applyAlignment="1" applyProtection="1">
      <alignment horizontal="center" vertical="top"/>
    </xf>
    <xf numFmtId="0" fontId="13" fillId="0" borderId="17" xfId="0" applyNumberFormat="1" applyFont="1" applyFill="1" applyBorder="1" applyAlignment="1" applyProtection="1">
      <alignment vertical="top" wrapText="1"/>
    </xf>
    <xf numFmtId="0" fontId="13" fillId="0" borderId="17" xfId="0" applyNumberFormat="1" applyFont="1" applyFill="1" applyBorder="1" applyAlignment="1" applyProtection="1">
      <alignment horizontal="left" vertical="top" wrapText="1"/>
    </xf>
    <xf numFmtId="165" fontId="13" fillId="0" borderId="17" xfId="4" applyNumberFormat="1" applyFont="1" applyFill="1" applyBorder="1" applyAlignment="1" applyProtection="1">
      <alignment horizontal="center" vertical="top"/>
    </xf>
    <xf numFmtId="0" fontId="10" fillId="0" borderId="18" xfId="0" applyNumberFormat="1" applyFont="1" applyFill="1" applyBorder="1" applyAlignment="1" applyProtection="1">
      <alignment horizontal="center" vertical="top"/>
    </xf>
    <xf numFmtId="0" fontId="13" fillId="0" borderId="19" xfId="0" applyNumberFormat="1" applyFont="1" applyFill="1" applyBorder="1" applyAlignment="1" applyProtection="1">
      <alignment horizontal="center" vertical="top"/>
    </xf>
    <xf numFmtId="165" fontId="13" fillId="0" borderId="15" xfId="4" applyNumberFormat="1" applyFont="1" applyFill="1" applyBorder="1" applyAlignment="1" applyProtection="1">
      <alignment horizontal="center" vertical="top"/>
    </xf>
    <xf numFmtId="165" fontId="13" fillId="0" borderId="16" xfId="4" applyNumberFormat="1" applyFont="1" applyFill="1" applyBorder="1" applyAlignment="1" applyProtection="1">
      <alignment horizontal="center" vertical="top"/>
    </xf>
    <xf numFmtId="0" fontId="10" fillId="0" borderId="11" xfId="0" applyNumberFormat="1" applyFont="1" applyFill="1" applyBorder="1" applyAlignment="1" applyProtection="1">
      <alignment horizontal="center" vertical="center"/>
    </xf>
    <xf numFmtId="0" fontId="13" fillId="0" borderId="20" xfId="0" applyNumberFormat="1" applyFont="1" applyFill="1" applyBorder="1" applyAlignment="1" applyProtection="1">
      <alignment horizontal="center" vertical="top"/>
    </xf>
    <xf numFmtId="0" fontId="13" fillId="0" borderId="21" xfId="0" applyNumberFormat="1" applyFont="1" applyFill="1" applyBorder="1" applyAlignment="1" applyProtection="1">
      <alignment horizontal="center" vertical="top"/>
    </xf>
    <xf numFmtId="0" fontId="13" fillId="0" borderId="22" xfId="0" applyNumberFormat="1" applyFont="1" applyFill="1" applyBorder="1" applyAlignment="1" applyProtection="1">
      <alignment horizontal="center" vertical="top"/>
    </xf>
    <xf numFmtId="165" fontId="13" fillId="0" borderId="23" xfId="4" applyNumberFormat="1" applyFont="1" applyFill="1" applyBorder="1" applyAlignment="1" applyProtection="1">
      <alignment horizontal="center" vertical="top"/>
    </xf>
    <xf numFmtId="165" fontId="13" fillId="3" borderId="15" xfId="4" applyNumberFormat="1" applyFont="1" applyFill="1" applyBorder="1" applyAlignment="1" applyProtection="1">
      <alignment horizontal="center" vertical="top"/>
    </xf>
    <xf numFmtId="165" fontId="13" fillId="3" borderId="16" xfId="4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/>
    <xf numFmtId="165" fontId="6" fillId="0" borderId="0" xfId="4" applyNumberFormat="1" applyFont="1" applyFill="1" applyBorder="1" applyAlignment="1" applyProtection="1">
      <alignment horizontal="center" vertical="top"/>
    </xf>
    <xf numFmtId="165" fontId="13" fillId="0" borderId="3" xfId="4" applyNumberFormat="1" applyFont="1" applyFill="1" applyBorder="1" applyAlignment="1" applyProtection="1">
      <alignment horizontal="center" vertical="top"/>
    </xf>
    <xf numFmtId="165" fontId="13" fillId="0" borderId="27" xfId="4" applyNumberFormat="1" applyFont="1" applyFill="1" applyBorder="1" applyAlignment="1" applyProtection="1">
      <alignment horizontal="center" vertical="top"/>
    </xf>
    <xf numFmtId="165" fontId="10" fillId="0" borderId="3" xfId="4" applyNumberFormat="1" applyFont="1" applyFill="1" applyBorder="1" applyAlignment="1" applyProtection="1">
      <alignment horizontal="center" vertical="top"/>
    </xf>
    <xf numFmtId="0" fontId="23" fillId="0" borderId="0" xfId="5" applyFont="1"/>
    <xf numFmtId="0" fontId="23" fillId="0" borderId="0" xfId="5" applyFont="1" applyAlignment="1">
      <alignment horizontal="right" vertical="top"/>
    </xf>
    <xf numFmtId="49" fontId="23" fillId="0" borderId="0" xfId="5" applyNumberFormat="1" applyFont="1" applyAlignment="1">
      <alignment horizontal="left" vertical="top"/>
    </xf>
    <xf numFmtId="4" fontId="23" fillId="3" borderId="1" xfId="5" applyNumberFormat="1" applyFont="1" applyFill="1" applyBorder="1" applyAlignment="1">
      <alignment horizontal="right" vertical="top"/>
    </xf>
    <xf numFmtId="4" fontId="24" fillId="3" borderId="1" xfId="5" applyNumberFormat="1" applyFont="1" applyFill="1" applyBorder="1" applyAlignment="1">
      <alignment horizontal="right" vertical="top" wrapText="1"/>
    </xf>
    <xf numFmtId="0" fontId="23" fillId="3" borderId="1" xfId="5" applyFont="1" applyFill="1" applyBorder="1"/>
    <xf numFmtId="4" fontId="23" fillId="0" borderId="1" xfId="5" applyNumberFormat="1" applyFont="1" applyBorder="1" applyAlignment="1">
      <alignment horizontal="right" vertical="top"/>
    </xf>
    <xf numFmtId="4" fontId="24" fillId="0" borderId="1" xfId="5" applyNumberFormat="1" applyFont="1" applyBorder="1" applyAlignment="1">
      <alignment horizontal="right" vertical="top" wrapText="1"/>
    </xf>
    <xf numFmtId="0" fontId="23" fillId="0" borderId="1" xfId="5" applyFont="1" applyBorder="1"/>
    <xf numFmtId="4" fontId="26" fillId="0" borderId="1" xfId="5" applyNumberFormat="1" applyFont="1" applyBorder="1" applyAlignment="1">
      <alignment horizontal="right" vertical="top"/>
    </xf>
    <xf numFmtId="4" fontId="23" fillId="0" borderId="1" xfId="5" applyNumberFormat="1" applyFont="1" applyBorder="1" applyAlignment="1">
      <alignment horizontal="right" vertical="top" wrapText="1"/>
    </xf>
    <xf numFmtId="49" fontId="23" fillId="0" borderId="1" xfId="5" applyNumberFormat="1" applyFont="1" applyBorder="1" applyAlignment="1">
      <alignment vertical="top" wrapText="1"/>
    </xf>
    <xf numFmtId="0" fontId="23" fillId="0" borderId="1" xfId="5" applyFont="1" applyBorder="1" applyAlignment="1">
      <alignment vertical="top" wrapText="1"/>
    </xf>
    <xf numFmtId="49" fontId="24" fillId="0" borderId="1" xfId="5" applyNumberFormat="1" applyFont="1" applyBorder="1" applyAlignment="1">
      <alignment horizontal="right" vertical="top" wrapText="1"/>
    </xf>
    <xf numFmtId="164" fontId="27" fillId="0" borderId="1" xfId="6" applyFont="1" applyBorder="1" applyAlignment="1">
      <alignment horizontal="right" vertical="top" wrapText="1"/>
    </xf>
    <xf numFmtId="49" fontId="28" fillId="0" borderId="1" xfId="6" applyNumberFormat="1" applyFont="1" applyBorder="1" applyAlignment="1">
      <alignment horizontal="right" vertical="top" wrapText="1"/>
    </xf>
    <xf numFmtId="3" fontId="28" fillId="0" borderId="1" xfId="6" applyNumberFormat="1" applyFont="1" applyBorder="1" applyAlignment="1">
      <alignment horizontal="right" vertical="top" wrapText="1"/>
    </xf>
    <xf numFmtId="49" fontId="28" fillId="0" borderId="1" xfId="6" applyNumberFormat="1" applyFont="1" applyBorder="1" applyAlignment="1">
      <alignment horizontal="center" vertical="top" wrapText="1"/>
    </xf>
    <xf numFmtId="164" fontId="27" fillId="0" borderId="1" xfId="6" applyFont="1" applyBorder="1" applyAlignment="1">
      <alignment horizontal="left" vertical="top" wrapText="1"/>
    </xf>
    <xf numFmtId="164" fontId="28" fillId="0" borderId="1" xfId="6" applyFont="1" applyBorder="1" applyAlignment="1">
      <alignment horizontal="left" vertical="top" wrapText="1"/>
    </xf>
    <xf numFmtId="164" fontId="28" fillId="0" borderId="1" xfId="6" applyFont="1" applyBorder="1" applyAlignment="1">
      <alignment horizontal="right" vertical="top" wrapText="1"/>
    </xf>
    <xf numFmtId="0" fontId="23" fillId="0" borderId="6" xfId="5" applyFont="1" applyBorder="1" applyAlignment="1">
      <alignment horizontal="center" vertical="center"/>
    </xf>
    <xf numFmtId="49" fontId="23" fillId="0" borderId="6" xfId="5" applyNumberFormat="1" applyFont="1" applyBorder="1" applyAlignment="1">
      <alignment horizontal="center" vertical="center"/>
    </xf>
    <xf numFmtId="0" fontId="23" fillId="0" borderId="6" xfId="5" applyFont="1" applyBorder="1" applyAlignment="1">
      <alignment horizontal="center"/>
    </xf>
    <xf numFmtId="0" fontId="23" fillId="0" borderId="0" xfId="5" applyFont="1" applyAlignment="1">
      <alignment horizontal="center" vertical="center"/>
    </xf>
    <xf numFmtId="0" fontId="23" fillId="0" borderId="0" xfId="5" applyFont="1" applyAlignment="1">
      <alignment horizontal="right" vertical="center"/>
    </xf>
    <xf numFmtId="0" fontId="23" fillId="0" borderId="0" xfId="5" applyNumberFormat="1" applyFont="1" applyAlignment="1">
      <alignment horizontal="left" vertical="top"/>
    </xf>
    <xf numFmtId="0" fontId="29" fillId="0" borderId="0" xfId="5" applyFont="1" applyAlignment="1">
      <alignment horizontal="center" vertical="center"/>
    </xf>
    <xf numFmtId="49" fontId="23" fillId="0" borderId="0" xfId="5" applyNumberFormat="1" applyFont="1" applyAlignment="1">
      <alignment horizontal="left" vertical="center"/>
    </xf>
    <xf numFmtId="0" fontId="24" fillId="0" borderId="0" xfId="5" applyFont="1" applyAlignment="1">
      <alignment horizontal="center" vertical="center"/>
    </xf>
    <xf numFmtId="0" fontId="23" fillId="0" borderId="0" xfId="5" applyFont="1" applyBorder="1" applyAlignment="1">
      <alignment horizontal="center" vertical="center"/>
    </xf>
    <xf numFmtId="0" fontId="24" fillId="0" borderId="0" xfId="5" applyFont="1" applyAlignment="1">
      <alignment horizontal="right" vertical="top"/>
    </xf>
    <xf numFmtId="4" fontId="25" fillId="3" borderId="1" xfId="5" applyNumberFormat="1" applyFont="1" applyFill="1" applyBorder="1" applyAlignment="1">
      <alignment horizontal="right" vertical="top" wrapText="1"/>
    </xf>
    <xf numFmtId="4" fontId="9" fillId="0" borderId="0" xfId="0" applyNumberFormat="1" applyFont="1" applyFill="1" applyAlignment="1">
      <alignment vertical="top"/>
    </xf>
    <xf numFmtId="43" fontId="0" fillId="2" borderId="0" xfId="0" applyNumberFormat="1" applyFill="1"/>
    <xf numFmtId="0" fontId="20" fillId="0" borderId="2" xfId="0" applyNumberFormat="1" applyFont="1" applyFill="1" applyBorder="1" applyAlignment="1" applyProtection="1">
      <alignment horizontal="left" vertical="top"/>
    </xf>
    <xf numFmtId="0" fontId="6" fillId="0" borderId="2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165" fontId="19" fillId="0" borderId="0" xfId="0" applyNumberFormat="1" applyFont="1" applyFill="1" applyBorder="1" applyAlignment="1" applyProtection="1">
      <alignment horizontal="center" vertical="top"/>
    </xf>
    <xf numFmtId="0" fontId="12" fillId="0" borderId="24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10" fillId="0" borderId="8" xfId="0" applyNumberFormat="1" applyFont="1" applyFill="1" applyBorder="1" applyAlignment="1" applyProtection="1">
      <alignment horizontal="left" vertical="top"/>
    </xf>
    <xf numFmtId="0" fontId="10" fillId="0" borderId="8" xfId="0" applyFont="1" applyFill="1" applyBorder="1" applyAlignment="1">
      <alignment vertical="top"/>
    </xf>
    <xf numFmtId="0" fontId="10" fillId="0" borderId="9" xfId="0" applyFont="1" applyFill="1" applyBorder="1" applyAlignment="1">
      <alignment vertical="top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 vertical="top"/>
    </xf>
    <xf numFmtId="0" fontId="10" fillId="0" borderId="8" xfId="0" applyNumberFormat="1" applyFont="1" applyFill="1" applyBorder="1" applyAlignment="1" applyProtection="1">
      <alignment horizontal="center" vertical="center"/>
    </xf>
    <xf numFmtId="0" fontId="10" fillId="0" borderId="9" xfId="0" applyNumberFormat="1" applyFont="1" applyFill="1" applyBorder="1" applyAlignment="1" applyProtection="1">
      <alignment horizontal="center" vertical="center"/>
    </xf>
    <xf numFmtId="0" fontId="10" fillId="0" borderId="18" xfId="0" applyNumberFormat="1" applyFont="1" applyFill="1" applyBorder="1" applyAlignment="1" applyProtection="1">
      <alignment horizontal="center" vertical="center" wrapText="1"/>
    </xf>
    <xf numFmtId="0" fontId="10" fillId="0" borderId="19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>
      <alignment horizontal="left" vertical="top"/>
    </xf>
    <xf numFmtId="166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3" fillId="0" borderId="10" xfId="0" applyNumberFormat="1" applyFont="1" applyFill="1" applyBorder="1" applyAlignment="1" applyProtection="1">
      <alignment horizontal="left" vertical="top"/>
    </xf>
    <xf numFmtId="0" fontId="13" fillId="0" borderId="7" xfId="0" applyNumberFormat="1" applyFont="1" applyFill="1" applyBorder="1" applyAlignment="1" applyProtection="1">
      <alignment horizontal="left" vertical="top"/>
    </xf>
    <xf numFmtId="0" fontId="13" fillId="0" borderId="5" xfId="0" applyNumberFormat="1" applyFont="1" applyFill="1" applyBorder="1" applyAlignment="1" applyProtection="1">
      <alignment horizontal="left" vertical="top"/>
    </xf>
    <xf numFmtId="0" fontId="13" fillId="0" borderId="12" xfId="0" applyNumberFormat="1" applyFont="1" applyFill="1" applyBorder="1" applyAlignment="1" applyProtection="1">
      <alignment horizontal="left" vertical="top"/>
    </xf>
    <xf numFmtId="0" fontId="13" fillId="0" borderId="13" xfId="0" applyNumberFormat="1" applyFont="1" applyFill="1" applyBorder="1" applyAlignment="1" applyProtection="1">
      <alignment horizontal="left" vertical="top"/>
    </xf>
    <xf numFmtId="0" fontId="13" fillId="0" borderId="14" xfId="0" applyNumberFormat="1" applyFont="1" applyFill="1" applyBorder="1" applyAlignment="1" applyProtection="1">
      <alignment horizontal="left" vertical="top"/>
    </xf>
    <xf numFmtId="0" fontId="10" fillId="0" borderId="10" xfId="0" applyNumberFormat="1" applyFont="1" applyFill="1" applyBorder="1" applyAlignment="1" applyProtection="1">
      <alignment horizontal="left" vertical="top" wrapText="1"/>
    </xf>
    <xf numFmtId="0" fontId="10" fillId="0" borderId="7" xfId="0" applyNumberFormat="1" applyFont="1" applyFill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 applyProtection="1">
      <alignment horizontal="left" vertical="top" wrapText="1"/>
    </xf>
    <xf numFmtId="0" fontId="13" fillId="3" borderId="12" xfId="0" applyNumberFormat="1" applyFont="1" applyFill="1" applyBorder="1" applyAlignment="1" applyProtection="1">
      <alignment horizontal="left" vertical="top"/>
    </xf>
    <xf numFmtId="0" fontId="13" fillId="3" borderId="13" xfId="0" applyNumberFormat="1" applyFont="1" applyFill="1" applyBorder="1" applyAlignment="1" applyProtection="1">
      <alignment horizontal="left" vertical="top"/>
    </xf>
    <xf numFmtId="0" fontId="13" fillId="3" borderId="14" xfId="0" applyNumberFormat="1" applyFont="1" applyFill="1" applyBorder="1" applyAlignment="1" applyProtection="1">
      <alignment horizontal="left" vertical="top"/>
    </xf>
    <xf numFmtId="0" fontId="13" fillId="0" borderId="25" xfId="0" applyNumberFormat="1" applyFont="1" applyFill="1" applyBorder="1" applyAlignment="1" applyProtection="1">
      <alignment horizontal="left" vertical="top" wrapText="1"/>
    </xf>
    <xf numFmtId="0" fontId="13" fillId="0" borderId="2" xfId="0" applyNumberFormat="1" applyFont="1" applyFill="1" applyBorder="1" applyAlignment="1" applyProtection="1">
      <alignment horizontal="left" vertical="top" wrapText="1"/>
    </xf>
    <xf numFmtId="0" fontId="13" fillId="0" borderId="26" xfId="0" applyNumberFormat="1" applyFont="1" applyFill="1" applyBorder="1" applyAlignment="1" applyProtection="1">
      <alignment horizontal="left" vertical="top" wrapText="1"/>
    </xf>
    <xf numFmtId="0" fontId="24" fillId="0" borderId="1" xfId="5" applyFont="1" applyBorder="1" applyAlignment="1">
      <alignment horizontal="left" wrapText="1"/>
    </xf>
    <xf numFmtId="0" fontId="23" fillId="0" borderId="1" xfId="5" applyFont="1" applyBorder="1" applyAlignment="1">
      <alignment horizontal="left" wrapText="1"/>
    </xf>
    <xf numFmtId="0" fontId="23" fillId="0" borderId="1" xfId="5" applyFont="1" applyBorder="1" applyAlignment="1">
      <alignment horizontal="center" vertical="center" wrapText="1"/>
    </xf>
    <xf numFmtId="49" fontId="24" fillId="0" borderId="4" xfId="5" applyNumberFormat="1" applyFont="1" applyBorder="1" applyAlignment="1">
      <alignment horizontal="right" vertical="top" wrapText="1"/>
    </xf>
    <xf numFmtId="49" fontId="24" fillId="0" borderId="5" xfId="5" applyNumberFormat="1" applyFont="1" applyBorder="1" applyAlignment="1">
      <alignment horizontal="right" vertical="top" wrapText="1"/>
    </xf>
    <xf numFmtId="49" fontId="24" fillId="3" borderId="1" xfId="5" applyNumberFormat="1" applyFont="1" applyFill="1" applyBorder="1" applyAlignment="1">
      <alignment horizontal="right" vertical="top" wrapText="1"/>
    </xf>
    <xf numFmtId="0" fontId="23" fillId="3" borderId="1" xfId="5" applyFont="1" applyFill="1" applyBorder="1" applyAlignment="1">
      <alignment vertical="top" wrapText="1"/>
    </xf>
    <xf numFmtId="0" fontId="23" fillId="0" borderId="2" xfId="5" applyFont="1" applyBorder="1" applyAlignment="1">
      <alignment horizontal="center" vertical="center"/>
    </xf>
    <xf numFmtId="49" fontId="23" fillId="0" borderId="0" xfId="5" applyNumberFormat="1" applyFont="1" applyAlignment="1">
      <alignment horizontal="center" vertical="top"/>
    </xf>
    <xf numFmtId="0" fontId="24" fillId="0" borderId="4" xfId="5" applyFont="1" applyBorder="1" applyAlignment="1">
      <alignment horizontal="left" wrapText="1"/>
    </xf>
    <xf numFmtId="0" fontId="24" fillId="0" borderId="7" xfId="5" applyFont="1" applyBorder="1" applyAlignment="1">
      <alignment horizontal="left" wrapText="1"/>
    </xf>
    <xf numFmtId="0" fontId="24" fillId="0" borderId="5" xfId="5" applyFont="1" applyBorder="1" applyAlignment="1">
      <alignment horizontal="left" wrapText="1"/>
    </xf>
    <xf numFmtId="49" fontId="24" fillId="0" borderId="1" xfId="5" applyNumberFormat="1" applyFont="1" applyBorder="1" applyAlignment="1">
      <alignment horizontal="right" vertical="top" wrapText="1"/>
    </xf>
    <xf numFmtId="0" fontId="23" fillId="0" borderId="1" xfId="5" applyFont="1" applyBorder="1" applyAlignment="1">
      <alignment vertical="top" wrapText="1"/>
    </xf>
    <xf numFmtId="49" fontId="23" fillId="0" borderId="1" xfId="5" applyNumberFormat="1" applyFont="1" applyBorder="1" applyAlignment="1">
      <alignment horizontal="center" vertical="center" wrapText="1"/>
    </xf>
    <xf numFmtId="0" fontId="23" fillId="0" borderId="1" xfId="5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3" fillId="0" borderId="1" xfId="0" applyNumberFormat="1" applyFont="1" applyFill="1" applyBorder="1" applyAlignment="1" applyProtection="1">
      <alignment horizontal="center" vertical="top"/>
    </xf>
  </cellXfs>
  <cellStyles count="7">
    <cellStyle name="Итоги" xfId="1"/>
    <cellStyle name="Обычный" xfId="0" builtinId="0"/>
    <cellStyle name="Обычный 10 2" xfId="2"/>
    <cellStyle name="Обычный 2" xfId="5"/>
    <cellStyle name="Обычный 3 2" xfId="3"/>
    <cellStyle name="Финансовый" xfId="4" builtin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0"/>
  <sheetViews>
    <sheetView showGridLines="0" tabSelected="1" view="pageBreakPreview" topLeftCell="A20" zoomScaleNormal="100" zoomScaleSheetLayoutView="100" workbookViewId="0">
      <selection activeCell="G36" sqref="G36"/>
    </sheetView>
  </sheetViews>
  <sheetFormatPr defaultRowHeight="12.75" x14ac:dyDescent="0.2"/>
  <cols>
    <col min="1" max="1" width="4.28515625" customWidth="1"/>
    <col min="2" max="2" width="12.140625" customWidth="1"/>
    <col min="3" max="3" width="23" customWidth="1"/>
    <col min="4" max="4" width="14.42578125" customWidth="1"/>
    <col min="5" max="6" width="10.85546875" customWidth="1"/>
    <col min="7" max="7" width="11" customWidth="1"/>
    <col min="8" max="8" width="12.85546875" customWidth="1"/>
    <col min="9" max="9" width="6" bestFit="1" customWidth="1"/>
    <col min="11" max="11" width="12.85546875" bestFit="1" customWidth="1"/>
  </cols>
  <sheetData>
    <row r="1" spans="1:9" ht="16.5" customHeight="1" x14ac:dyDescent="0.2">
      <c r="A1" s="122" t="s">
        <v>77</v>
      </c>
      <c r="B1" s="122"/>
      <c r="C1" s="122"/>
      <c r="D1" s="122"/>
      <c r="E1" s="122"/>
      <c r="F1" s="122"/>
      <c r="G1" s="122"/>
      <c r="H1" s="122"/>
      <c r="I1" s="55"/>
    </row>
    <row r="2" spans="1:9" x14ac:dyDescent="0.2">
      <c r="A2" s="9"/>
      <c r="B2" s="9"/>
      <c r="D2" s="13" t="s">
        <v>17</v>
      </c>
      <c r="E2" s="11"/>
      <c r="F2" s="6"/>
      <c r="G2" s="6"/>
      <c r="H2" s="6"/>
      <c r="I2" s="6"/>
    </row>
    <row r="3" spans="1:9" x14ac:dyDescent="0.2">
      <c r="A3" s="65" t="s">
        <v>76</v>
      </c>
      <c r="B3" s="9"/>
      <c r="C3" s="9"/>
      <c r="D3" s="7"/>
      <c r="E3" s="11"/>
      <c r="F3" s="6"/>
      <c r="G3" s="6"/>
      <c r="H3" s="6"/>
      <c r="I3" s="6"/>
    </row>
    <row r="4" spans="1:9" ht="13.5" x14ac:dyDescent="0.2">
      <c r="A4" s="9" t="s">
        <v>19</v>
      </c>
      <c r="B4" s="9"/>
      <c r="C4" s="9"/>
      <c r="D4" s="126">
        <f>H40</f>
        <v>34854622.478894398</v>
      </c>
      <c r="E4" s="126"/>
      <c r="F4" s="9" t="s">
        <v>78</v>
      </c>
      <c r="G4" s="9"/>
      <c r="H4" s="11"/>
      <c r="I4" s="11"/>
    </row>
    <row r="5" spans="1:9" ht="13.5" x14ac:dyDescent="0.2">
      <c r="A5" s="9" t="s">
        <v>55</v>
      </c>
      <c r="B5" s="9"/>
      <c r="C5" s="9"/>
      <c r="D5" s="126"/>
      <c r="E5" s="126"/>
      <c r="F5" s="9" t="s">
        <v>78</v>
      </c>
      <c r="G5" s="9"/>
      <c r="H5" s="11"/>
      <c r="I5" s="11"/>
    </row>
    <row r="6" spans="1:9" x14ac:dyDescent="0.2">
      <c r="A6" s="123"/>
      <c r="B6" s="123"/>
      <c r="C6" s="123"/>
      <c r="D6" s="123"/>
      <c r="E6" s="123"/>
      <c r="F6" s="123"/>
      <c r="G6" s="123"/>
      <c r="H6" s="123"/>
      <c r="I6" s="9"/>
    </row>
    <row r="7" spans="1:9" ht="9" customHeight="1" x14ac:dyDescent="0.2">
      <c r="A7" s="127" t="s">
        <v>18</v>
      </c>
      <c r="B7" s="127"/>
      <c r="C7" s="127"/>
      <c r="D7" s="127"/>
      <c r="E7" s="127"/>
      <c r="F7" s="127"/>
      <c r="G7" s="127"/>
      <c r="H7" s="127"/>
      <c r="I7" s="11"/>
    </row>
    <row r="8" spans="1:9" x14ac:dyDescent="0.2">
      <c r="A8" s="134"/>
      <c r="B8" s="134"/>
      <c r="C8" s="134"/>
      <c r="D8" s="134"/>
      <c r="E8" s="134"/>
      <c r="F8" s="134"/>
      <c r="G8" s="134"/>
      <c r="H8" s="134"/>
      <c r="I8" s="54"/>
    </row>
    <row r="9" spans="1:9" ht="5.25" customHeight="1" x14ac:dyDescent="0.2">
      <c r="A9" s="9"/>
      <c r="B9" s="9"/>
      <c r="C9" s="9"/>
      <c r="D9" s="7"/>
      <c r="E9" s="7"/>
      <c r="F9" s="11"/>
      <c r="G9" s="11"/>
      <c r="H9" s="11"/>
      <c r="I9" s="11"/>
    </row>
    <row r="10" spans="1:9" ht="17.25" customHeight="1" x14ac:dyDescent="0.2">
      <c r="A10" s="124" t="s">
        <v>84</v>
      </c>
      <c r="B10" s="124"/>
      <c r="C10" s="124"/>
      <c r="D10" s="124"/>
      <c r="E10" s="124"/>
      <c r="F10" s="124"/>
      <c r="G10" s="124"/>
      <c r="H10" s="124"/>
      <c r="I10" s="56"/>
    </row>
    <row r="11" spans="1:9" ht="1.5" customHeight="1" x14ac:dyDescent="0.2">
      <c r="A11" s="125"/>
      <c r="B11" s="125"/>
      <c r="C11" s="125"/>
      <c r="D11" s="125"/>
      <c r="E11" s="125"/>
      <c r="F11" s="125"/>
      <c r="G11" s="125"/>
      <c r="H11" s="125"/>
      <c r="I11" s="20"/>
    </row>
    <row r="12" spans="1:9" x14ac:dyDescent="0.2">
      <c r="A12" s="125" t="s">
        <v>85</v>
      </c>
      <c r="B12" s="125"/>
      <c r="C12" s="125"/>
      <c r="D12" s="125"/>
      <c r="E12" s="125"/>
      <c r="F12" s="125"/>
      <c r="G12" s="125"/>
      <c r="H12" s="125"/>
      <c r="I12" s="20"/>
    </row>
    <row r="13" spans="1:9" x14ac:dyDescent="0.2">
      <c r="A13" s="128"/>
      <c r="B13" s="128"/>
      <c r="C13" s="128"/>
      <c r="D13" s="128"/>
      <c r="E13" s="128"/>
      <c r="F13" s="128"/>
      <c r="G13" s="128"/>
      <c r="H13" s="128"/>
      <c r="I13" s="36"/>
    </row>
    <row r="14" spans="1:9" ht="8.25" customHeight="1" x14ac:dyDescent="0.2">
      <c r="A14" s="36"/>
      <c r="B14" s="36"/>
      <c r="C14" s="36"/>
      <c r="D14" s="36"/>
      <c r="E14" s="36"/>
      <c r="F14" s="36"/>
      <c r="G14" s="36"/>
      <c r="H14" s="36"/>
      <c r="I14" s="36"/>
    </row>
    <row r="15" spans="1:9" ht="11.25" customHeight="1" thickBot="1" x14ac:dyDescent="0.25">
      <c r="A15" s="9" t="s">
        <v>166</v>
      </c>
      <c r="B15" s="9"/>
      <c r="C15" s="9"/>
      <c r="D15" s="9"/>
      <c r="E15" s="9"/>
      <c r="F15" s="9"/>
      <c r="G15" s="9"/>
      <c r="H15" s="9"/>
      <c r="I15" s="9"/>
    </row>
    <row r="16" spans="1:9" ht="18.75" customHeight="1" x14ac:dyDescent="0.2">
      <c r="A16" s="137" t="s">
        <v>0</v>
      </c>
      <c r="B16" s="132" t="s">
        <v>4</v>
      </c>
      <c r="C16" s="132" t="s">
        <v>5</v>
      </c>
      <c r="D16" s="135" t="s">
        <v>79</v>
      </c>
      <c r="E16" s="135"/>
      <c r="F16" s="135"/>
      <c r="G16" s="135"/>
      <c r="H16" s="136"/>
      <c r="I16" s="57"/>
    </row>
    <row r="17" spans="1:11" ht="21.75" customHeight="1" x14ac:dyDescent="0.2">
      <c r="A17" s="138"/>
      <c r="B17" s="133"/>
      <c r="C17" s="133"/>
      <c r="D17" s="60" t="s">
        <v>16</v>
      </c>
      <c r="E17" s="60" t="s">
        <v>6</v>
      </c>
      <c r="F17" s="60" t="s">
        <v>7</v>
      </c>
      <c r="G17" s="60" t="s">
        <v>2</v>
      </c>
      <c r="H17" s="75" t="s">
        <v>3</v>
      </c>
      <c r="I17" s="57"/>
    </row>
    <row r="18" spans="1:11" s="2" customFormat="1" ht="9.75" customHeight="1" thickBot="1" x14ac:dyDescent="0.25">
      <c r="A18" s="76">
        <v>1</v>
      </c>
      <c r="B18" s="64">
        <v>2</v>
      </c>
      <c r="C18" s="64">
        <v>3</v>
      </c>
      <c r="D18" s="64">
        <v>4</v>
      </c>
      <c r="E18" s="64">
        <v>5</v>
      </c>
      <c r="F18" s="64">
        <v>6</v>
      </c>
      <c r="G18" s="64">
        <v>7</v>
      </c>
      <c r="H18" s="77">
        <v>8</v>
      </c>
      <c r="I18" s="10"/>
    </row>
    <row r="19" spans="1:11" s="2" customFormat="1" ht="12.95" customHeight="1" x14ac:dyDescent="0.2">
      <c r="A19" s="71"/>
      <c r="B19" s="129" t="s">
        <v>74</v>
      </c>
      <c r="C19" s="129"/>
      <c r="D19" s="139"/>
      <c r="E19" s="139"/>
      <c r="F19" s="139"/>
      <c r="G19" s="130"/>
      <c r="H19" s="131"/>
      <c r="I19" s="58"/>
    </row>
    <row r="20" spans="1:11" s="2" customFormat="1" ht="22.5" x14ac:dyDescent="0.2">
      <c r="A20" s="72">
        <v>1</v>
      </c>
      <c r="B20" s="61" t="s">
        <v>80</v>
      </c>
      <c r="C20" s="61" t="s">
        <v>82</v>
      </c>
      <c r="D20" s="62">
        <f>'ОС 36'!D29</f>
        <v>11508858</v>
      </c>
      <c r="E20" s="62">
        <f>'ОС 36'!E29</f>
        <v>1605523</v>
      </c>
      <c r="F20" s="62"/>
      <c r="G20" s="62"/>
      <c r="H20" s="67">
        <f>SUM(D20:G20)</f>
        <v>13114381</v>
      </c>
      <c r="I20" s="15"/>
    </row>
    <row r="21" spans="1:11" s="2" customFormat="1" ht="22.5" x14ac:dyDescent="0.2">
      <c r="A21" s="72">
        <v>2</v>
      </c>
      <c r="B21" s="61" t="s">
        <v>81</v>
      </c>
      <c r="C21" s="61" t="s">
        <v>83</v>
      </c>
      <c r="D21" s="62">
        <f>'ОС 39'!D28</f>
        <v>12478751</v>
      </c>
      <c r="E21" s="62">
        <f>'ОС 39'!E28</f>
        <v>1643545</v>
      </c>
      <c r="F21" s="62"/>
      <c r="G21" s="62"/>
      <c r="H21" s="67">
        <f>SUM(D21:G21)</f>
        <v>14122296</v>
      </c>
      <c r="I21" s="15"/>
    </row>
    <row r="22" spans="1:11" s="2" customFormat="1" ht="12.95" customHeight="1" thickBot="1" x14ac:dyDescent="0.25">
      <c r="A22" s="151" t="s">
        <v>8</v>
      </c>
      <c r="B22" s="152"/>
      <c r="C22" s="153"/>
      <c r="D22" s="80">
        <f>SUM(D20:D21)</f>
        <v>23987609</v>
      </c>
      <c r="E22" s="80">
        <f>E20+E21</f>
        <v>3249068</v>
      </c>
      <c r="F22" s="80">
        <f>SUM(F20:F21)</f>
        <v>0</v>
      </c>
      <c r="G22" s="80">
        <f>SUM(G20:G21)</f>
        <v>0</v>
      </c>
      <c r="H22" s="81">
        <f>SUM(H20:H21)</f>
        <v>27236677</v>
      </c>
      <c r="I22" s="15"/>
    </row>
    <row r="23" spans="1:11" s="2" customFormat="1" ht="12.95" customHeight="1" thickBot="1" x14ac:dyDescent="0.25">
      <c r="A23" s="151" t="s">
        <v>12</v>
      </c>
      <c r="B23" s="152"/>
      <c r="C23" s="153"/>
      <c r="D23" s="80">
        <f>D22</f>
        <v>23987609</v>
      </c>
      <c r="E23" s="80">
        <f t="shared" ref="E23:G23" si="0">E22</f>
        <v>3249068</v>
      </c>
      <c r="F23" s="80">
        <f t="shared" si="0"/>
        <v>0</v>
      </c>
      <c r="G23" s="80">
        <f t="shared" si="0"/>
        <v>0</v>
      </c>
      <c r="H23" s="80">
        <f>D23+E23</f>
        <v>27236677</v>
      </c>
      <c r="I23" s="15"/>
      <c r="J23" s="37"/>
      <c r="K23" s="37"/>
    </row>
    <row r="24" spans="1:11" s="2" customFormat="1" ht="12.95" hidden="1" customHeight="1" x14ac:dyDescent="0.2">
      <c r="A24" s="71">
        <v>13</v>
      </c>
      <c r="B24" s="129" t="s">
        <v>75</v>
      </c>
      <c r="C24" s="130"/>
      <c r="D24" s="130"/>
      <c r="E24" s="130"/>
      <c r="F24" s="130"/>
      <c r="G24" s="130"/>
      <c r="H24" s="131"/>
      <c r="I24" s="58"/>
      <c r="J24" s="37"/>
      <c r="K24" s="37"/>
    </row>
    <row r="25" spans="1:11" s="2" customFormat="1" ht="55.5" hidden="1" customHeight="1" x14ac:dyDescent="0.2">
      <c r="A25" s="72">
        <v>14</v>
      </c>
      <c r="B25" s="63" t="s">
        <v>38</v>
      </c>
      <c r="C25" s="63" t="s">
        <v>68</v>
      </c>
      <c r="D25" s="62"/>
      <c r="E25" s="62"/>
      <c r="F25" s="62"/>
      <c r="G25" s="62">
        <v>0</v>
      </c>
      <c r="H25" s="67">
        <f>G25</f>
        <v>0</v>
      </c>
      <c r="I25" s="15"/>
      <c r="J25" s="38"/>
      <c r="K25" s="37"/>
    </row>
    <row r="26" spans="1:11" s="2" customFormat="1" ht="12.95" hidden="1" customHeight="1" x14ac:dyDescent="0.2">
      <c r="A26" s="142" t="s">
        <v>39</v>
      </c>
      <c r="B26" s="143"/>
      <c r="C26" s="144"/>
      <c r="D26" s="62"/>
      <c r="E26" s="62"/>
      <c r="F26" s="62"/>
      <c r="G26" s="62">
        <f>G25</f>
        <v>0</v>
      </c>
      <c r="H26" s="67">
        <f>H25</f>
        <v>0</v>
      </c>
      <c r="I26" s="15"/>
      <c r="J26" s="39"/>
      <c r="K26" s="37"/>
    </row>
    <row r="27" spans="1:11" s="2" customFormat="1" ht="12.95" hidden="1" customHeight="1" thickBot="1" x14ac:dyDescent="0.25">
      <c r="A27" s="145" t="s">
        <v>40</v>
      </c>
      <c r="B27" s="146"/>
      <c r="C27" s="147"/>
      <c r="D27" s="73">
        <f>D23+D26</f>
        <v>23987609</v>
      </c>
      <c r="E27" s="73">
        <f>E23+E26</f>
        <v>3249068</v>
      </c>
      <c r="F27" s="73">
        <f>F23+F26</f>
        <v>0</v>
      </c>
      <c r="G27" s="73">
        <f>G23+G26</f>
        <v>0</v>
      </c>
      <c r="H27" s="74">
        <f>H23+H26</f>
        <v>27236677</v>
      </c>
      <c r="I27" s="15"/>
      <c r="J27" s="37"/>
      <c r="K27" s="37"/>
    </row>
    <row r="28" spans="1:11" s="14" customFormat="1" ht="12.95" customHeight="1" x14ac:dyDescent="0.2">
      <c r="A28" s="71"/>
      <c r="B28" s="129" t="s">
        <v>165</v>
      </c>
      <c r="C28" s="129"/>
      <c r="D28" s="130"/>
      <c r="E28" s="130"/>
      <c r="F28" s="130"/>
      <c r="G28" s="130"/>
      <c r="H28" s="131"/>
      <c r="I28" s="59"/>
      <c r="J28" s="38"/>
      <c r="K28" s="38"/>
    </row>
    <row r="29" spans="1:11" s="2" customFormat="1" ht="26.25" customHeight="1" x14ac:dyDescent="0.2">
      <c r="A29" s="72">
        <v>3</v>
      </c>
      <c r="B29" s="63" t="s">
        <v>87</v>
      </c>
      <c r="C29" s="63" t="s">
        <v>88</v>
      </c>
      <c r="D29" s="62"/>
      <c r="E29" s="62"/>
      <c r="F29" s="62"/>
      <c r="G29" s="62">
        <v>142800</v>
      </c>
      <c r="H29" s="67">
        <f>G29</f>
        <v>142800</v>
      </c>
      <c r="I29" s="15"/>
    </row>
    <row r="30" spans="1:11" s="2" customFormat="1" ht="29.25" customHeight="1" x14ac:dyDescent="0.2">
      <c r="A30" s="72">
        <v>4</v>
      </c>
      <c r="B30" s="63" t="s">
        <v>86</v>
      </c>
      <c r="C30" s="63" t="s">
        <v>89</v>
      </c>
      <c r="D30" s="62"/>
      <c r="E30" s="62"/>
      <c r="F30" s="62"/>
      <c r="G30" s="62">
        <v>146750</v>
      </c>
      <c r="H30" s="67">
        <f>G30</f>
        <v>146750</v>
      </c>
      <c r="I30" s="83"/>
    </row>
    <row r="31" spans="1:11" s="2" customFormat="1" ht="36" customHeight="1" x14ac:dyDescent="0.2">
      <c r="A31" s="174">
        <v>5</v>
      </c>
      <c r="B31" s="63" t="s">
        <v>167</v>
      </c>
      <c r="C31" s="63" t="s">
        <v>168</v>
      </c>
      <c r="D31" s="62"/>
      <c r="E31" s="62"/>
      <c r="F31" s="62"/>
      <c r="G31" s="62">
        <v>1000</v>
      </c>
      <c r="H31" s="67">
        <v>1000</v>
      </c>
      <c r="I31" s="83"/>
    </row>
    <row r="32" spans="1:11" s="2" customFormat="1" ht="14.25" customHeight="1" x14ac:dyDescent="0.2">
      <c r="A32" s="142" t="s">
        <v>35</v>
      </c>
      <c r="B32" s="143"/>
      <c r="C32" s="144"/>
      <c r="D32" s="62"/>
      <c r="E32" s="62"/>
      <c r="F32" s="62"/>
      <c r="G32" s="62">
        <f>G29+G30+G31</f>
        <v>290550</v>
      </c>
      <c r="H32" s="62">
        <f>H29+H30+H31</f>
        <v>290550</v>
      </c>
      <c r="I32" s="15"/>
      <c r="J32" s="29"/>
    </row>
    <row r="33" spans="1:11" s="2" customFormat="1" ht="15.75" customHeight="1" thickBot="1" x14ac:dyDescent="0.25">
      <c r="A33" s="151" t="s">
        <v>36</v>
      </c>
      <c r="B33" s="152"/>
      <c r="C33" s="153"/>
      <c r="D33" s="80">
        <f>D23+D32</f>
        <v>23987609</v>
      </c>
      <c r="E33" s="80">
        <f>E23+E32</f>
        <v>3249068</v>
      </c>
      <c r="F33" s="80">
        <f>F23+F32</f>
        <v>0</v>
      </c>
      <c r="G33" s="80">
        <f>G23+G32</f>
        <v>290550</v>
      </c>
      <c r="H33" s="81">
        <f>H23+H32</f>
        <v>27527227</v>
      </c>
      <c r="I33" s="15"/>
      <c r="J33" s="29"/>
    </row>
    <row r="34" spans="1:11" s="2" customFormat="1" ht="34.5" hidden="1" thickBot="1" x14ac:dyDescent="0.25">
      <c r="A34" s="78">
        <v>15</v>
      </c>
      <c r="B34" s="68" t="s">
        <v>37</v>
      </c>
      <c r="C34" s="69" t="s">
        <v>69</v>
      </c>
      <c r="D34" s="70"/>
      <c r="E34" s="70"/>
      <c r="F34" s="70"/>
      <c r="G34" s="70"/>
      <c r="H34" s="79">
        <f>D34+E34+F34+G34</f>
        <v>0</v>
      </c>
      <c r="I34" s="15"/>
      <c r="J34" s="29"/>
    </row>
    <row r="35" spans="1:11" s="14" customFormat="1" ht="12.95" customHeight="1" x14ac:dyDescent="0.2">
      <c r="A35" s="154" t="s">
        <v>92</v>
      </c>
      <c r="B35" s="155"/>
      <c r="C35" s="156"/>
      <c r="D35" s="84"/>
      <c r="E35" s="84"/>
      <c r="F35" s="84"/>
      <c r="G35" s="84"/>
      <c r="H35" s="85"/>
      <c r="I35" s="83"/>
      <c r="J35" s="30"/>
    </row>
    <row r="36" spans="1:11" s="14" customFormat="1" ht="15" customHeight="1" x14ac:dyDescent="0.2">
      <c r="A36" s="63">
        <v>5</v>
      </c>
      <c r="B36" s="63"/>
      <c r="C36" s="63" t="s">
        <v>93</v>
      </c>
      <c r="D36" s="84">
        <f>D33*0.02</f>
        <v>479752.18</v>
      </c>
      <c r="E36" s="84">
        <f>E33*0.02</f>
        <v>64981.36</v>
      </c>
      <c r="F36" s="84"/>
      <c r="G36" s="84">
        <f>G33*0.02</f>
        <v>5811</v>
      </c>
      <c r="H36" s="84">
        <f>H33*0.02</f>
        <v>550544.54</v>
      </c>
      <c r="I36" s="83"/>
      <c r="J36" s="120"/>
      <c r="K36" s="121"/>
    </row>
    <row r="37" spans="1:11" s="14" customFormat="1" ht="20.25" customHeight="1" x14ac:dyDescent="0.2">
      <c r="A37" s="148" t="s">
        <v>94</v>
      </c>
      <c r="B37" s="149"/>
      <c r="C37" s="150"/>
      <c r="D37" s="86">
        <f>D33+D36</f>
        <v>24467361.18</v>
      </c>
      <c r="E37" s="86">
        <f t="shared" ref="E37:H37" si="1">E33+E36</f>
        <v>3314049.36</v>
      </c>
      <c r="F37" s="86">
        <f t="shared" si="1"/>
        <v>0</v>
      </c>
      <c r="G37" s="86">
        <f t="shared" si="1"/>
        <v>296361</v>
      </c>
      <c r="H37" s="86">
        <f t="shared" si="1"/>
        <v>28077771.539999999</v>
      </c>
      <c r="I37" s="83"/>
      <c r="J37" s="30"/>
    </row>
    <row r="38" spans="1:11" s="2" customFormat="1" ht="12.95" customHeight="1" x14ac:dyDescent="0.2">
      <c r="A38" s="142" t="s">
        <v>14</v>
      </c>
      <c r="B38" s="143"/>
      <c r="C38" s="144"/>
      <c r="D38" s="62">
        <f>D37*0.18</f>
        <v>4404125.0123999994</v>
      </c>
      <c r="E38" s="62">
        <f>E37*0.18</f>
        <v>596528.8848</v>
      </c>
      <c r="F38" s="62">
        <f>F37*0.18</f>
        <v>0</v>
      </c>
      <c r="G38" s="62">
        <f>G37*0.18</f>
        <v>53344.979999999996</v>
      </c>
      <c r="H38" s="67">
        <f>H37*0.18</f>
        <v>5053998.8772</v>
      </c>
      <c r="I38" s="83"/>
      <c r="J38" s="19"/>
      <c r="K38" s="19"/>
    </row>
    <row r="39" spans="1:11" s="2" customFormat="1" ht="19.5" customHeight="1" x14ac:dyDescent="0.2">
      <c r="A39" s="148" t="s">
        <v>96</v>
      </c>
      <c r="B39" s="149"/>
      <c r="C39" s="150"/>
      <c r="D39" s="35">
        <f>D37+D38</f>
        <v>28871486.192400001</v>
      </c>
      <c r="E39" s="35">
        <f t="shared" ref="E39:H39" si="2">E37+E38</f>
        <v>3910578.2448</v>
      </c>
      <c r="F39" s="35">
        <f t="shared" si="2"/>
        <v>0</v>
      </c>
      <c r="G39" s="35">
        <f t="shared" si="2"/>
        <v>349705.98</v>
      </c>
      <c r="H39" s="35">
        <f t="shared" si="2"/>
        <v>33131770.417199999</v>
      </c>
      <c r="I39" s="83"/>
      <c r="J39" s="19"/>
      <c r="K39" s="19"/>
    </row>
    <row r="40" spans="1:11" s="14" customFormat="1" ht="69" customHeight="1" x14ac:dyDescent="0.2">
      <c r="A40" s="148" t="s">
        <v>95</v>
      </c>
      <c r="B40" s="149"/>
      <c r="C40" s="150"/>
      <c r="D40" s="35">
        <f>D39*1.052</f>
        <v>30372803.474404801</v>
      </c>
      <c r="E40" s="35">
        <f t="shared" ref="E40:H40" si="3">E39*1.052</f>
        <v>4113928.3135296004</v>
      </c>
      <c r="F40" s="35">
        <f t="shared" si="3"/>
        <v>0</v>
      </c>
      <c r="G40" s="35">
        <f t="shared" si="3"/>
        <v>367890.69095999998</v>
      </c>
      <c r="H40" s="35">
        <f t="shared" si="3"/>
        <v>34854622.478894398</v>
      </c>
      <c r="I40" s="66">
        <v>1.052</v>
      </c>
      <c r="J40" s="30"/>
    </row>
    <row r="41" spans="1:11" s="2" customFormat="1" x14ac:dyDescent="0.2">
      <c r="A41" s="50"/>
      <c r="B41" s="50"/>
      <c r="C41" s="50"/>
      <c r="D41" s="51"/>
      <c r="E41" s="51"/>
      <c r="F41" s="51"/>
      <c r="G41" s="50"/>
      <c r="H41" s="52"/>
      <c r="I41" s="52"/>
    </row>
    <row r="42" spans="1:11" s="2" customFormat="1" x14ac:dyDescent="0.2">
      <c r="A42" s="82" t="s">
        <v>91</v>
      </c>
      <c r="B42" s="42"/>
      <c r="C42" s="42"/>
      <c r="D42" s="43"/>
      <c r="E42" s="43"/>
      <c r="F42" s="43"/>
      <c r="G42" s="42"/>
      <c r="H42" s="49"/>
      <c r="I42" s="52"/>
    </row>
    <row r="43" spans="1:11" s="2" customFormat="1" ht="21" customHeight="1" x14ac:dyDescent="0.2">
      <c r="A43" s="53" t="s">
        <v>73</v>
      </c>
      <c r="B43" s="3"/>
      <c r="C43" s="3"/>
      <c r="D43" s="12"/>
      <c r="E43" s="12"/>
      <c r="F43" s="1"/>
      <c r="G43" s="5"/>
      <c r="H43" s="4"/>
      <c r="I43" s="4"/>
    </row>
    <row r="44" spans="1:11" s="2" customFormat="1" x14ac:dyDescent="0.2">
      <c r="A44" s="42"/>
      <c r="B44" s="42"/>
      <c r="C44" s="42"/>
      <c r="D44" s="43"/>
      <c r="E44" s="43"/>
      <c r="F44" s="43"/>
      <c r="G44" s="42"/>
      <c r="H44" s="49"/>
      <c r="I44" s="52"/>
    </row>
    <row r="45" spans="1:11" s="2" customFormat="1" x14ac:dyDescent="0.2">
      <c r="A45" s="44"/>
      <c r="B45" s="45"/>
      <c r="C45" s="45"/>
      <c r="D45" s="46"/>
      <c r="E45" s="46"/>
      <c r="F45" s="44"/>
      <c r="G45" s="47"/>
      <c r="H45" s="48"/>
      <c r="I45" s="48"/>
    </row>
    <row r="46" spans="1:11" s="2" customFormat="1" x14ac:dyDescent="0.2">
      <c r="A46" s="42"/>
      <c r="B46" s="42"/>
      <c r="C46" s="42"/>
      <c r="D46" s="43"/>
      <c r="E46" s="43"/>
      <c r="F46" s="43"/>
      <c r="G46" s="42"/>
      <c r="H46" s="49"/>
      <c r="I46" s="52"/>
    </row>
    <row r="47" spans="1:11" s="2" customFormat="1" x14ac:dyDescent="0.2">
      <c r="A47" s="1"/>
      <c r="B47" s="1"/>
      <c r="C47" s="1"/>
      <c r="D47" s="26"/>
      <c r="E47" s="1"/>
      <c r="F47" s="1"/>
      <c r="G47" s="1"/>
      <c r="H47" s="1"/>
      <c r="I47" s="1"/>
    </row>
    <row r="48" spans="1:11" s="2" customFormat="1" x14ac:dyDescent="0.2">
      <c r="F48" s="140"/>
      <c r="G48" s="140"/>
    </row>
    <row r="49" spans="3:7" s="2" customFormat="1" x14ac:dyDescent="0.2">
      <c r="C49" s="18"/>
      <c r="D49" s="16"/>
      <c r="F49" s="140"/>
      <c r="G49" s="141"/>
    </row>
    <row r="50" spans="3:7" s="2" customFormat="1" x14ac:dyDescent="0.2">
      <c r="D50" s="17"/>
      <c r="F50" s="140"/>
      <c r="G50" s="141"/>
    </row>
    <row r="51" spans="3:7" s="2" customFormat="1" x14ac:dyDescent="0.2">
      <c r="F51" s="140"/>
      <c r="G51" s="141"/>
    </row>
    <row r="52" spans="3:7" s="2" customFormat="1" x14ac:dyDescent="0.2"/>
    <row r="53" spans="3:7" s="2" customFormat="1" x14ac:dyDescent="0.2"/>
    <row r="54" spans="3:7" s="2" customFormat="1" x14ac:dyDescent="0.2"/>
    <row r="55" spans="3:7" s="2" customFormat="1" x14ac:dyDescent="0.2"/>
    <row r="56" spans="3:7" s="2" customFormat="1" x14ac:dyDescent="0.2"/>
    <row r="57" spans="3:7" s="2" customFormat="1" x14ac:dyDescent="0.2"/>
    <row r="58" spans="3:7" s="2" customFormat="1" x14ac:dyDescent="0.2"/>
    <row r="59" spans="3:7" s="2" customFormat="1" x14ac:dyDescent="0.2"/>
    <row r="60" spans="3:7" s="2" customFormat="1" x14ac:dyDescent="0.2"/>
    <row r="61" spans="3:7" s="2" customFormat="1" x14ac:dyDescent="0.2"/>
    <row r="62" spans="3:7" s="2" customFormat="1" x14ac:dyDescent="0.2"/>
    <row r="63" spans="3:7" s="2" customFormat="1" x14ac:dyDescent="0.2"/>
    <row r="64" spans="3:7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pans="1:9" s="2" customFormat="1" x14ac:dyDescent="0.2"/>
    <row r="130" spans="1:9" s="2" customFormat="1" x14ac:dyDescent="0.2"/>
    <row r="131" spans="1:9" s="2" customFormat="1" x14ac:dyDescent="0.2"/>
    <row r="132" spans="1:9" s="2" customFormat="1" x14ac:dyDescent="0.2"/>
    <row r="133" spans="1:9" s="2" customFormat="1" x14ac:dyDescent="0.2"/>
    <row r="134" spans="1:9" s="2" customFormat="1" x14ac:dyDescent="0.2"/>
    <row r="135" spans="1:9" s="2" customFormat="1" x14ac:dyDescent="0.2"/>
    <row r="136" spans="1:9" s="2" customFormat="1" x14ac:dyDescent="0.2"/>
    <row r="137" spans="1:9" s="2" customFormat="1" x14ac:dyDescent="0.2"/>
    <row r="138" spans="1:9" s="2" customFormat="1" x14ac:dyDescent="0.2"/>
    <row r="139" spans="1:9" s="2" customFormat="1" x14ac:dyDescent="0.2"/>
    <row r="140" spans="1:9" x14ac:dyDescent="0.2">
      <c r="A140" s="2"/>
      <c r="B140" s="2"/>
      <c r="C140" s="2"/>
      <c r="D140" s="2"/>
      <c r="E140" s="2"/>
      <c r="F140" s="2"/>
      <c r="G140" s="2"/>
      <c r="H140" s="2"/>
      <c r="I140" s="2"/>
    </row>
  </sheetData>
  <mergeCells count="32">
    <mergeCell ref="F51:G51"/>
    <mergeCell ref="F50:G50"/>
    <mergeCell ref="F49:G49"/>
    <mergeCell ref="F48:G48"/>
    <mergeCell ref="A26:C26"/>
    <mergeCell ref="A27:C27"/>
    <mergeCell ref="A40:C40"/>
    <mergeCell ref="B28:H28"/>
    <mergeCell ref="A32:C32"/>
    <mergeCell ref="A33:C33"/>
    <mergeCell ref="A35:C35"/>
    <mergeCell ref="A37:C37"/>
    <mergeCell ref="A38:C38"/>
    <mergeCell ref="A39:C39"/>
    <mergeCell ref="A13:H13"/>
    <mergeCell ref="D5:E5"/>
    <mergeCell ref="B24:H24"/>
    <mergeCell ref="B16:B17"/>
    <mergeCell ref="C16:C17"/>
    <mergeCell ref="A8:H8"/>
    <mergeCell ref="D16:H16"/>
    <mergeCell ref="A16:A17"/>
    <mergeCell ref="B19:H19"/>
    <mergeCell ref="A22:C22"/>
    <mergeCell ref="A23:C23"/>
    <mergeCell ref="A1:H1"/>
    <mergeCell ref="A6:H6"/>
    <mergeCell ref="A10:H10"/>
    <mergeCell ref="A11:H11"/>
    <mergeCell ref="A12:H12"/>
    <mergeCell ref="D4:E4"/>
    <mergeCell ref="A7:H7"/>
  </mergeCells>
  <phoneticPr fontId="9" type="noConversion"/>
  <printOptions horizontalCentered="1"/>
  <pageMargins left="0.78740157480314965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36"/>
  <sheetViews>
    <sheetView showGridLines="0" topLeftCell="A10" zoomScaleNormal="100" workbookViewId="0">
      <selection activeCell="H36" sqref="H36"/>
    </sheetView>
  </sheetViews>
  <sheetFormatPr defaultRowHeight="12.75" x14ac:dyDescent="0.2"/>
  <cols>
    <col min="1" max="1" width="5" style="87" customWidth="1"/>
    <col min="2" max="2" width="10.85546875" style="89" customWidth="1"/>
    <col min="3" max="3" width="37.28515625" style="89" customWidth="1"/>
    <col min="4" max="4" width="14.28515625" style="88" customWidth="1"/>
    <col min="5" max="5" width="16.42578125" style="88" customWidth="1"/>
    <col min="6" max="6" width="11.7109375" style="88" customWidth="1"/>
    <col min="7" max="7" width="13.85546875" style="88" customWidth="1"/>
    <col min="8" max="8" width="20.5703125" style="88" customWidth="1"/>
    <col min="9" max="9" width="16.140625" style="88" customWidth="1"/>
    <col min="10" max="10" width="11.28515625" style="88" customWidth="1"/>
    <col min="11" max="16384" width="9.140625" style="87"/>
  </cols>
  <sheetData>
    <row r="1" spans="1:10" x14ac:dyDescent="0.2">
      <c r="D1" s="111"/>
      <c r="E1" s="111"/>
      <c r="F1" s="111"/>
      <c r="G1" s="111"/>
      <c r="H1" s="111"/>
      <c r="I1" s="111"/>
      <c r="J1" s="118" t="s">
        <v>144</v>
      </c>
    </row>
    <row r="2" spans="1:10" x14ac:dyDescent="0.2">
      <c r="D2" s="164" t="s">
        <v>164</v>
      </c>
      <c r="E2" s="164"/>
      <c r="F2" s="164"/>
      <c r="G2" s="117"/>
      <c r="H2" s="117"/>
      <c r="I2" s="111"/>
    </row>
    <row r="3" spans="1:10" x14ac:dyDescent="0.2">
      <c r="D3" s="111"/>
      <c r="E3" s="114" t="s">
        <v>142</v>
      </c>
      <c r="F3" s="111"/>
      <c r="G3" s="111"/>
      <c r="H3" s="111"/>
      <c r="I3" s="111"/>
    </row>
    <row r="4" spans="1:10" x14ac:dyDescent="0.2">
      <c r="D4" s="111"/>
      <c r="E4" s="111"/>
      <c r="F4" s="111"/>
      <c r="G4" s="111"/>
      <c r="H4" s="111"/>
      <c r="I4" s="111"/>
    </row>
    <row r="5" spans="1:10" x14ac:dyDescent="0.2">
      <c r="D5" s="111"/>
      <c r="E5" s="116" t="s">
        <v>163</v>
      </c>
      <c r="F5" s="111"/>
      <c r="G5" s="115"/>
      <c r="H5" s="111"/>
      <c r="I5" s="111"/>
    </row>
    <row r="6" spans="1:10" x14ac:dyDescent="0.2">
      <c r="D6" s="111"/>
      <c r="E6" s="111" t="s">
        <v>140</v>
      </c>
      <c r="F6" s="111"/>
      <c r="G6" s="111"/>
      <c r="H6" s="111"/>
      <c r="I6" s="111"/>
    </row>
    <row r="7" spans="1:10" x14ac:dyDescent="0.2">
      <c r="D7" s="111"/>
      <c r="E7" s="111"/>
      <c r="F7" s="111"/>
      <c r="G7" s="111"/>
      <c r="H7" s="111"/>
      <c r="I7" s="111"/>
    </row>
    <row r="8" spans="1:10" x14ac:dyDescent="0.2">
      <c r="C8" s="165" t="s">
        <v>139</v>
      </c>
      <c r="D8" s="165"/>
      <c r="E8" s="165"/>
      <c r="F8" s="165"/>
      <c r="G8" s="165"/>
      <c r="H8" s="165"/>
      <c r="I8" s="111"/>
    </row>
    <row r="9" spans="1:10" x14ac:dyDescent="0.2">
      <c r="D9" s="111"/>
      <c r="E9" s="114" t="s">
        <v>138</v>
      </c>
      <c r="F9" s="111"/>
      <c r="G9" s="111"/>
      <c r="H9" s="111"/>
      <c r="I9" s="111"/>
    </row>
    <row r="10" spans="1:10" x14ac:dyDescent="0.2">
      <c r="D10" s="111"/>
      <c r="E10" s="111"/>
      <c r="F10" s="111"/>
      <c r="G10" s="111"/>
      <c r="H10" s="111"/>
      <c r="I10" s="111"/>
    </row>
    <row r="11" spans="1:10" x14ac:dyDescent="0.2">
      <c r="C11" s="113" t="s">
        <v>137</v>
      </c>
      <c r="D11" s="112"/>
      <c r="E11" s="111"/>
      <c r="F11" s="111"/>
      <c r="G11" s="111"/>
      <c r="H11" s="111"/>
      <c r="I11" s="111"/>
    </row>
    <row r="12" spans="1:10" x14ac:dyDescent="0.2">
      <c r="C12" s="113" t="s">
        <v>136</v>
      </c>
      <c r="D12" s="112"/>
      <c r="E12" s="111"/>
      <c r="F12" s="111"/>
      <c r="G12" s="111"/>
      <c r="H12" s="111"/>
      <c r="I12" s="111"/>
    </row>
    <row r="13" spans="1:10" x14ac:dyDescent="0.2">
      <c r="D13" s="111"/>
      <c r="E13" s="111"/>
      <c r="F13" s="111"/>
      <c r="G13" s="111"/>
      <c r="H13" s="111"/>
      <c r="I13" s="111"/>
    </row>
    <row r="14" spans="1:10" x14ac:dyDescent="0.2">
      <c r="A14" s="159" t="s">
        <v>135</v>
      </c>
      <c r="B14" s="171" t="s">
        <v>134</v>
      </c>
      <c r="C14" s="171" t="s">
        <v>5</v>
      </c>
      <c r="D14" s="172" t="s">
        <v>133</v>
      </c>
      <c r="E14" s="172"/>
      <c r="F14" s="172"/>
      <c r="G14" s="172"/>
      <c r="H14" s="172"/>
      <c r="I14" s="159" t="s">
        <v>132</v>
      </c>
      <c r="J14" s="159" t="s">
        <v>20</v>
      </c>
    </row>
    <row r="15" spans="1:10" x14ac:dyDescent="0.2">
      <c r="A15" s="159"/>
      <c r="B15" s="171"/>
      <c r="C15" s="171"/>
      <c r="D15" s="159" t="s">
        <v>131</v>
      </c>
      <c r="E15" s="159" t="s">
        <v>130</v>
      </c>
      <c r="F15" s="159" t="s">
        <v>129</v>
      </c>
      <c r="G15" s="159" t="s">
        <v>128</v>
      </c>
      <c r="H15" s="159" t="s">
        <v>127</v>
      </c>
      <c r="I15" s="159"/>
      <c r="J15" s="159"/>
    </row>
    <row r="16" spans="1:10" x14ac:dyDescent="0.2">
      <c r="A16" s="159"/>
      <c r="B16" s="171"/>
      <c r="C16" s="171"/>
      <c r="D16" s="159"/>
      <c r="E16" s="159"/>
      <c r="F16" s="159"/>
      <c r="G16" s="159"/>
      <c r="H16" s="159"/>
      <c r="I16" s="159"/>
      <c r="J16" s="159"/>
    </row>
    <row r="17" spans="1:10" x14ac:dyDescent="0.2">
      <c r="A17" s="159"/>
      <c r="B17" s="171"/>
      <c r="C17" s="171"/>
      <c r="D17" s="159"/>
      <c r="E17" s="159"/>
      <c r="F17" s="159"/>
      <c r="G17" s="159"/>
      <c r="H17" s="159"/>
      <c r="I17" s="159"/>
      <c r="J17" s="159"/>
    </row>
    <row r="18" spans="1:10" x14ac:dyDescent="0.2">
      <c r="A18" s="110">
        <v>1</v>
      </c>
      <c r="B18" s="109">
        <v>2</v>
      </c>
      <c r="C18" s="109">
        <v>3</v>
      </c>
      <c r="D18" s="108">
        <v>4</v>
      </c>
      <c r="E18" s="108">
        <v>5</v>
      </c>
      <c r="F18" s="108">
        <v>6</v>
      </c>
      <c r="G18" s="108">
        <v>7</v>
      </c>
      <c r="H18" s="108">
        <v>8</v>
      </c>
      <c r="I18" s="108">
        <v>9</v>
      </c>
      <c r="J18" s="108">
        <v>10</v>
      </c>
    </row>
    <row r="19" spans="1:10" x14ac:dyDescent="0.2">
      <c r="A19" s="157" t="s">
        <v>126</v>
      </c>
      <c r="B19" s="158"/>
      <c r="C19" s="158"/>
      <c r="D19" s="158"/>
      <c r="E19" s="158"/>
      <c r="F19" s="158"/>
      <c r="G19" s="158"/>
      <c r="H19" s="158"/>
      <c r="I19" s="158"/>
      <c r="J19" s="158"/>
    </row>
    <row r="20" spans="1:10" x14ac:dyDescent="0.2">
      <c r="A20" s="102">
        <v>1</v>
      </c>
      <c r="B20" s="106" t="s">
        <v>162</v>
      </c>
      <c r="C20" s="106" t="s">
        <v>161</v>
      </c>
      <c r="D20" s="103">
        <v>1406501</v>
      </c>
      <c r="E20" s="103"/>
      <c r="F20" s="103"/>
      <c r="G20" s="103"/>
      <c r="H20" s="103">
        <f t="shared" ref="H20:H28" si="0">D20+E20</f>
        <v>1406501</v>
      </c>
      <c r="I20" s="107">
        <v>257148</v>
      </c>
      <c r="J20" s="107"/>
    </row>
    <row r="21" spans="1:10" x14ac:dyDescent="0.2">
      <c r="A21" s="102">
        <v>2</v>
      </c>
      <c r="B21" s="106" t="s">
        <v>160</v>
      </c>
      <c r="C21" s="106" t="s">
        <v>159</v>
      </c>
      <c r="D21" s="103">
        <v>221845</v>
      </c>
      <c r="E21" s="103"/>
      <c r="F21" s="103"/>
      <c r="G21" s="103"/>
      <c r="H21" s="103">
        <f t="shared" si="0"/>
        <v>221845</v>
      </c>
      <c r="I21" s="107">
        <v>68261</v>
      </c>
      <c r="J21" s="107"/>
    </row>
    <row r="22" spans="1:10" x14ac:dyDescent="0.2">
      <c r="A22" s="102">
        <v>3</v>
      </c>
      <c r="B22" s="106" t="s">
        <v>158</v>
      </c>
      <c r="C22" s="106" t="s">
        <v>157</v>
      </c>
      <c r="D22" s="103">
        <v>712581</v>
      </c>
      <c r="E22" s="103">
        <v>10992</v>
      </c>
      <c r="F22" s="103"/>
      <c r="G22" s="103"/>
      <c r="H22" s="103">
        <f t="shared" si="0"/>
        <v>723573</v>
      </c>
      <c r="I22" s="107">
        <v>78242</v>
      </c>
      <c r="J22" s="107"/>
    </row>
    <row r="23" spans="1:10" x14ac:dyDescent="0.2">
      <c r="A23" s="102">
        <v>4</v>
      </c>
      <c r="B23" s="106" t="s">
        <v>156</v>
      </c>
      <c r="C23" s="106" t="s">
        <v>155</v>
      </c>
      <c r="D23" s="103">
        <v>73659</v>
      </c>
      <c r="E23" s="103"/>
      <c r="F23" s="103"/>
      <c r="G23" s="103"/>
      <c r="H23" s="103">
        <f t="shared" si="0"/>
        <v>73659</v>
      </c>
      <c r="I23" s="107">
        <v>8413</v>
      </c>
      <c r="J23" s="107"/>
    </row>
    <row r="24" spans="1:10" x14ac:dyDescent="0.2">
      <c r="A24" s="102">
        <v>5</v>
      </c>
      <c r="B24" s="106" t="s">
        <v>154</v>
      </c>
      <c r="C24" s="106" t="s">
        <v>153</v>
      </c>
      <c r="D24" s="103">
        <v>2147583</v>
      </c>
      <c r="E24" s="103">
        <v>1412766</v>
      </c>
      <c r="F24" s="103"/>
      <c r="G24" s="103"/>
      <c r="H24" s="103">
        <f t="shared" si="0"/>
        <v>3560349</v>
      </c>
      <c r="I24" s="107">
        <v>490687</v>
      </c>
      <c r="J24" s="107"/>
    </row>
    <row r="25" spans="1:10" x14ac:dyDescent="0.2">
      <c r="A25" s="102">
        <v>6</v>
      </c>
      <c r="B25" s="106" t="s">
        <v>152</v>
      </c>
      <c r="C25" s="106" t="s">
        <v>151</v>
      </c>
      <c r="D25" s="103">
        <v>194815</v>
      </c>
      <c r="E25" s="103"/>
      <c r="F25" s="103"/>
      <c r="G25" s="103"/>
      <c r="H25" s="103">
        <f t="shared" si="0"/>
        <v>194815</v>
      </c>
      <c r="I25" s="107">
        <v>40634</v>
      </c>
      <c r="J25" s="107"/>
    </row>
    <row r="26" spans="1:10" x14ac:dyDescent="0.2">
      <c r="A26" s="102">
        <v>7</v>
      </c>
      <c r="B26" s="106" t="s">
        <v>150</v>
      </c>
      <c r="C26" s="106" t="s">
        <v>149</v>
      </c>
      <c r="D26" s="103">
        <v>6504612</v>
      </c>
      <c r="E26" s="103">
        <v>181765</v>
      </c>
      <c r="F26" s="103"/>
      <c r="G26" s="103"/>
      <c r="H26" s="103">
        <f t="shared" si="0"/>
        <v>6686377</v>
      </c>
      <c r="I26" s="107">
        <v>1026177</v>
      </c>
      <c r="J26" s="107"/>
    </row>
    <row r="27" spans="1:10" x14ac:dyDescent="0.2">
      <c r="A27" s="102">
        <v>8</v>
      </c>
      <c r="B27" s="106" t="s">
        <v>148</v>
      </c>
      <c r="C27" s="106" t="s">
        <v>147</v>
      </c>
      <c r="D27" s="103">
        <v>20013</v>
      </c>
      <c r="E27" s="103"/>
      <c r="F27" s="103"/>
      <c r="G27" s="103"/>
      <c r="H27" s="103">
        <f t="shared" si="0"/>
        <v>20013</v>
      </c>
      <c r="I27" s="107">
        <v>8690</v>
      </c>
      <c r="J27" s="107"/>
    </row>
    <row r="28" spans="1:10" x14ac:dyDescent="0.2">
      <c r="A28" s="102">
        <v>9</v>
      </c>
      <c r="B28" s="106" t="s">
        <v>146</v>
      </c>
      <c r="C28" s="106" t="s">
        <v>145</v>
      </c>
      <c r="D28" s="103">
        <v>227249</v>
      </c>
      <c r="E28" s="103"/>
      <c r="F28" s="103"/>
      <c r="G28" s="103"/>
      <c r="H28" s="103">
        <f t="shared" si="0"/>
        <v>227249</v>
      </c>
      <c r="I28" s="107">
        <v>6209</v>
      </c>
      <c r="J28" s="107"/>
    </row>
    <row r="29" spans="1:10" x14ac:dyDescent="0.2">
      <c r="A29" s="102"/>
      <c r="B29" s="106" t="s">
        <v>101</v>
      </c>
      <c r="C29" s="105" t="s">
        <v>100</v>
      </c>
      <c r="D29" s="101">
        <f t="shared" ref="D29:I29" si="1">SUM(D20:D28)</f>
        <v>11508858</v>
      </c>
      <c r="E29" s="101">
        <f t="shared" si="1"/>
        <v>1605523</v>
      </c>
      <c r="F29" s="101">
        <f t="shared" si="1"/>
        <v>0</v>
      </c>
      <c r="G29" s="101">
        <f t="shared" si="1"/>
        <v>0</v>
      </c>
      <c r="H29" s="101">
        <f t="shared" si="1"/>
        <v>13114381</v>
      </c>
      <c r="I29" s="101">
        <f t="shared" si="1"/>
        <v>1984461</v>
      </c>
      <c r="J29" s="101"/>
    </row>
    <row r="30" spans="1:10" ht="12.75" customHeight="1" x14ac:dyDescent="0.2">
      <c r="A30" s="166" t="s">
        <v>92</v>
      </c>
      <c r="B30" s="167"/>
      <c r="C30" s="167"/>
      <c r="D30" s="167"/>
      <c r="E30" s="167"/>
      <c r="F30" s="167"/>
      <c r="G30" s="167"/>
      <c r="H30" s="167"/>
      <c r="I30" s="167"/>
      <c r="J30" s="168"/>
    </row>
    <row r="31" spans="1:10" ht="27.95" customHeight="1" x14ac:dyDescent="0.2">
      <c r="A31" s="95"/>
      <c r="B31" s="100"/>
      <c r="C31" s="99" t="s">
        <v>93</v>
      </c>
      <c r="D31" s="97">
        <f>D29*0.02</f>
        <v>230177.16</v>
      </c>
      <c r="E31" s="97">
        <f t="shared" ref="E31:F31" si="2">E29*0.02</f>
        <v>32110.46</v>
      </c>
      <c r="F31" s="97">
        <f t="shared" si="2"/>
        <v>0</v>
      </c>
      <c r="G31" s="97"/>
      <c r="H31" s="97">
        <f>D31+E31</f>
        <v>262287.62</v>
      </c>
      <c r="I31" s="97">
        <f>I29*0.02</f>
        <v>39689.22</v>
      </c>
      <c r="J31" s="93"/>
    </row>
    <row r="32" spans="1:10" ht="12.75" customHeight="1" x14ac:dyDescent="0.2">
      <c r="A32" s="95"/>
      <c r="B32" s="160" t="s">
        <v>99</v>
      </c>
      <c r="C32" s="161"/>
      <c r="D32" s="94">
        <f>D29+D31</f>
        <v>11739035.16</v>
      </c>
      <c r="E32" s="94">
        <f t="shared" ref="E32:G32" si="3">E29+E31</f>
        <v>1637633.46</v>
      </c>
      <c r="F32" s="94">
        <f t="shared" si="3"/>
        <v>0</v>
      </c>
      <c r="G32" s="94">
        <f t="shared" si="3"/>
        <v>0</v>
      </c>
      <c r="H32" s="94">
        <f>D32+E32+F32+G32</f>
        <v>13376668.620000001</v>
      </c>
      <c r="I32" s="94">
        <f>I29+I31</f>
        <v>2024150.22</v>
      </c>
      <c r="J32" s="94"/>
    </row>
    <row r="33" spans="1:10" ht="12.75" customHeight="1" x14ac:dyDescent="0.2">
      <c r="A33" s="166" t="s">
        <v>98</v>
      </c>
      <c r="B33" s="167"/>
      <c r="C33" s="167"/>
      <c r="D33" s="167"/>
      <c r="E33" s="167"/>
      <c r="F33" s="167"/>
      <c r="G33" s="167"/>
      <c r="H33" s="167"/>
      <c r="I33" s="167"/>
      <c r="J33" s="168"/>
    </row>
    <row r="34" spans="1:10" ht="27.95" customHeight="1" x14ac:dyDescent="0.2">
      <c r="A34" s="95"/>
      <c r="B34" s="87"/>
      <c r="C34" s="98" t="s">
        <v>14</v>
      </c>
      <c r="D34" s="97">
        <f t="shared" ref="D34:I34" si="4">ROUND(D32*0.18,2)</f>
        <v>2113026.33</v>
      </c>
      <c r="E34" s="97">
        <f t="shared" si="4"/>
        <v>294774.02</v>
      </c>
      <c r="F34" s="97">
        <f t="shared" si="4"/>
        <v>0</v>
      </c>
      <c r="G34" s="97">
        <f t="shared" si="4"/>
        <v>0</v>
      </c>
      <c r="H34" s="97">
        <f t="shared" si="4"/>
        <v>2407800.35</v>
      </c>
      <c r="I34" s="97">
        <f t="shared" si="4"/>
        <v>364347.04</v>
      </c>
      <c r="J34" s="96"/>
    </row>
    <row r="35" spans="1:10" ht="47.25" customHeight="1" x14ac:dyDescent="0.2">
      <c r="A35" s="95"/>
      <c r="B35" s="169" t="s">
        <v>97</v>
      </c>
      <c r="C35" s="170"/>
      <c r="D35" s="94">
        <f t="shared" ref="D35:I35" si="5">D32+D34</f>
        <v>13852061.49</v>
      </c>
      <c r="E35" s="94">
        <f t="shared" si="5"/>
        <v>1932407.48</v>
      </c>
      <c r="F35" s="94">
        <f t="shared" si="5"/>
        <v>0</v>
      </c>
      <c r="G35" s="94">
        <f t="shared" si="5"/>
        <v>0</v>
      </c>
      <c r="H35" s="94">
        <f t="shared" si="5"/>
        <v>15784468.970000001</v>
      </c>
      <c r="I35" s="94">
        <f t="shared" si="5"/>
        <v>2388497.2599999998</v>
      </c>
      <c r="J35" s="93"/>
    </row>
    <row r="36" spans="1:10" ht="63" customHeight="1" x14ac:dyDescent="0.2">
      <c r="A36" s="92"/>
      <c r="B36" s="162" t="s">
        <v>90</v>
      </c>
      <c r="C36" s="163"/>
      <c r="D36" s="91">
        <f t="shared" ref="D36:I36" si="6">ROUND(D35*1.052,2)</f>
        <v>14572368.689999999</v>
      </c>
      <c r="E36" s="91">
        <f t="shared" si="6"/>
        <v>2032892.67</v>
      </c>
      <c r="F36" s="91">
        <f t="shared" si="6"/>
        <v>0</v>
      </c>
      <c r="G36" s="91">
        <f t="shared" si="6"/>
        <v>0</v>
      </c>
      <c r="H36" s="119">
        <f t="shared" si="6"/>
        <v>16605261.359999999</v>
      </c>
      <c r="I36" s="91">
        <f t="shared" si="6"/>
        <v>2512699.12</v>
      </c>
      <c r="J36" s="90"/>
    </row>
  </sheetData>
  <mergeCells count="19">
    <mergeCell ref="B36:C36"/>
    <mergeCell ref="D2:F2"/>
    <mergeCell ref="C8:H8"/>
    <mergeCell ref="A33:J33"/>
    <mergeCell ref="B35:C35"/>
    <mergeCell ref="A30:J30"/>
    <mergeCell ref="A14:A17"/>
    <mergeCell ref="B14:B17"/>
    <mergeCell ref="C14:C17"/>
    <mergeCell ref="D15:D17"/>
    <mergeCell ref="D14:H14"/>
    <mergeCell ref="E15:E17"/>
    <mergeCell ref="F15:F17"/>
    <mergeCell ref="G15:G17"/>
    <mergeCell ref="A19:J19"/>
    <mergeCell ref="H15:H17"/>
    <mergeCell ref="I14:I17"/>
    <mergeCell ref="J14:J17"/>
    <mergeCell ref="B32:C32"/>
  </mergeCells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35"/>
  <sheetViews>
    <sheetView showGridLines="0" topLeftCell="A13" zoomScaleNormal="100" workbookViewId="0">
      <selection activeCell="D35" sqref="D35"/>
    </sheetView>
  </sheetViews>
  <sheetFormatPr defaultRowHeight="12.75" x14ac:dyDescent="0.2"/>
  <cols>
    <col min="1" max="1" width="5" style="87" customWidth="1"/>
    <col min="2" max="2" width="10.85546875" style="89" customWidth="1"/>
    <col min="3" max="3" width="37.28515625" style="89" customWidth="1"/>
    <col min="4" max="4" width="14.28515625" style="88" customWidth="1"/>
    <col min="5" max="5" width="16.42578125" style="88" customWidth="1"/>
    <col min="6" max="6" width="11.7109375" style="88" customWidth="1"/>
    <col min="7" max="7" width="13.85546875" style="88" customWidth="1"/>
    <col min="8" max="8" width="20.5703125" style="88" customWidth="1"/>
    <col min="9" max="9" width="16.140625" style="88" customWidth="1"/>
    <col min="10" max="10" width="11.28515625" style="88" customWidth="1"/>
    <col min="11" max="16384" width="9.140625" style="87"/>
  </cols>
  <sheetData>
    <row r="1" spans="1:10" x14ac:dyDescent="0.2">
      <c r="D1" s="111"/>
      <c r="E1" s="111"/>
      <c r="F1" s="111"/>
      <c r="G1" s="111"/>
      <c r="H1" s="111"/>
      <c r="I1" s="111"/>
      <c r="J1" s="118" t="s">
        <v>144</v>
      </c>
    </row>
    <row r="2" spans="1:10" x14ac:dyDescent="0.2">
      <c r="D2" s="164" t="s">
        <v>143</v>
      </c>
      <c r="E2" s="164"/>
      <c r="F2" s="164"/>
      <c r="G2" s="117"/>
      <c r="H2" s="117"/>
      <c r="I2" s="111"/>
    </row>
    <row r="3" spans="1:10" x14ac:dyDescent="0.2">
      <c r="D3" s="111"/>
      <c r="E3" s="114" t="s">
        <v>142</v>
      </c>
      <c r="F3" s="111"/>
      <c r="G3" s="111"/>
      <c r="H3" s="111"/>
      <c r="I3" s="111"/>
    </row>
    <row r="4" spans="1:10" x14ac:dyDescent="0.2">
      <c r="D4" s="111"/>
      <c r="E4" s="111"/>
      <c r="F4" s="111"/>
      <c r="G4" s="111"/>
      <c r="H4" s="111"/>
      <c r="I4" s="111"/>
    </row>
    <row r="5" spans="1:10" x14ac:dyDescent="0.2">
      <c r="D5" s="111"/>
      <c r="E5" s="116" t="s">
        <v>141</v>
      </c>
      <c r="F5" s="111"/>
      <c r="G5" s="115"/>
      <c r="H5" s="111"/>
      <c r="I5" s="111"/>
    </row>
    <row r="6" spans="1:10" x14ac:dyDescent="0.2">
      <c r="D6" s="111"/>
      <c r="E6" s="111" t="s">
        <v>140</v>
      </c>
      <c r="F6" s="111"/>
      <c r="G6" s="111"/>
      <c r="H6" s="111"/>
      <c r="I6" s="111"/>
    </row>
    <row r="7" spans="1:10" x14ac:dyDescent="0.2">
      <c r="D7" s="111"/>
      <c r="E7" s="111"/>
      <c r="F7" s="111"/>
      <c r="G7" s="111"/>
      <c r="H7" s="111"/>
      <c r="I7" s="111"/>
    </row>
    <row r="8" spans="1:10" x14ac:dyDescent="0.2">
      <c r="C8" s="165" t="s">
        <v>139</v>
      </c>
      <c r="D8" s="165"/>
      <c r="E8" s="165"/>
      <c r="F8" s="165"/>
      <c r="G8" s="165"/>
      <c r="H8" s="165"/>
      <c r="I8" s="111"/>
    </row>
    <row r="9" spans="1:10" x14ac:dyDescent="0.2">
      <c r="D9" s="111"/>
      <c r="E9" s="114" t="s">
        <v>138</v>
      </c>
      <c r="F9" s="111"/>
      <c r="G9" s="111"/>
      <c r="H9" s="111"/>
      <c r="I9" s="111"/>
    </row>
    <row r="10" spans="1:10" x14ac:dyDescent="0.2">
      <c r="D10" s="111"/>
      <c r="E10" s="111"/>
      <c r="F10" s="111"/>
      <c r="G10" s="111"/>
      <c r="H10" s="111"/>
      <c r="I10" s="111"/>
    </row>
    <row r="11" spans="1:10" x14ac:dyDescent="0.2">
      <c r="C11" s="113" t="s">
        <v>137</v>
      </c>
      <c r="D11" s="112"/>
      <c r="E11" s="111"/>
      <c r="F11" s="111"/>
      <c r="G11" s="111"/>
      <c r="H11" s="111"/>
      <c r="I11" s="111"/>
    </row>
    <row r="12" spans="1:10" x14ac:dyDescent="0.2">
      <c r="C12" s="113" t="s">
        <v>136</v>
      </c>
      <c r="D12" s="112"/>
      <c r="E12" s="111"/>
      <c r="F12" s="111"/>
      <c r="G12" s="111"/>
      <c r="H12" s="111"/>
      <c r="I12" s="111"/>
    </row>
    <row r="13" spans="1:10" x14ac:dyDescent="0.2">
      <c r="D13" s="111"/>
      <c r="E13" s="111"/>
      <c r="F13" s="111"/>
      <c r="G13" s="111"/>
      <c r="H13" s="111"/>
      <c r="I13" s="111"/>
    </row>
    <row r="14" spans="1:10" x14ac:dyDescent="0.2">
      <c r="A14" s="159" t="s">
        <v>135</v>
      </c>
      <c r="B14" s="171" t="s">
        <v>134</v>
      </c>
      <c r="C14" s="171" t="s">
        <v>5</v>
      </c>
      <c r="D14" s="172" t="s">
        <v>133</v>
      </c>
      <c r="E14" s="172"/>
      <c r="F14" s="172"/>
      <c r="G14" s="172"/>
      <c r="H14" s="172"/>
      <c r="I14" s="159" t="s">
        <v>132</v>
      </c>
      <c r="J14" s="159" t="s">
        <v>20</v>
      </c>
    </row>
    <row r="15" spans="1:10" x14ac:dyDescent="0.2">
      <c r="A15" s="159"/>
      <c r="B15" s="171"/>
      <c r="C15" s="171"/>
      <c r="D15" s="159" t="s">
        <v>131</v>
      </c>
      <c r="E15" s="159" t="s">
        <v>130</v>
      </c>
      <c r="F15" s="159" t="s">
        <v>129</v>
      </c>
      <c r="G15" s="159" t="s">
        <v>128</v>
      </c>
      <c r="H15" s="159" t="s">
        <v>127</v>
      </c>
      <c r="I15" s="159"/>
      <c r="J15" s="159"/>
    </row>
    <row r="16" spans="1:10" x14ac:dyDescent="0.2">
      <c r="A16" s="159"/>
      <c r="B16" s="171"/>
      <c r="C16" s="171"/>
      <c r="D16" s="159"/>
      <c r="E16" s="159"/>
      <c r="F16" s="159"/>
      <c r="G16" s="159"/>
      <c r="H16" s="159"/>
      <c r="I16" s="159"/>
      <c r="J16" s="159"/>
    </row>
    <row r="17" spans="1:10" x14ac:dyDescent="0.2">
      <c r="A17" s="159"/>
      <c r="B17" s="171"/>
      <c r="C17" s="171"/>
      <c r="D17" s="159"/>
      <c r="E17" s="159"/>
      <c r="F17" s="159"/>
      <c r="G17" s="159"/>
      <c r="H17" s="159"/>
      <c r="I17" s="159"/>
      <c r="J17" s="159"/>
    </row>
    <row r="18" spans="1:10" x14ac:dyDescent="0.2">
      <c r="A18" s="110">
        <v>1</v>
      </c>
      <c r="B18" s="109">
        <v>2</v>
      </c>
      <c r="C18" s="109">
        <v>3</v>
      </c>
      <c r="D18" s="108">
        <v>4</v>
      </c>
      <c r="E18" s="108">
        <v>5</v>
      </c>
      <c r="F18" s="108">
        <v>6</v>
      </c>
      <c r="G18" s="108">
        <v>7</v>
      </c>
      <c r="H18" s="108">
        <v>8</v>
      </c>
      <c r="I18" s="108">
        <v>9</v>
      </c>
      <c r="J18" s="108">
        <v>10</v>
      </c>
    </row>
    <row r="19" spans="1:10" x14ac:dyDescent="0.2">
      <c r="A19" s="157" t="s">
        <v>126</v>
      </c>
      <c r="B19" s="158"/>
      <c r="C19" s="158"/>
      <c r="D19" s="158"/>
      <c r="E19" s="158"/>
      <c r="F19" s="158"/>
      <c r="G19" s="158"/>
      <c r="H19" s="158"/>
      <c r="I19" s="158"/>
      <c r="J19" s="158"/>
    </row>
    <row r="20" spans="1:10" x14ac:dyDescent="0.2">
      <c r="A20" s="104" t="s">
        <v>125</v>
      </c>
      <c r="B20" s="106" t="s">
        <v>124</v>
      </c>
      <c r="C20" s="106" t="s">
        <v>123</v>
      </c>
      <c r="D20" s="103">
        <v>1406501</v>
      </c>
      <c r="E20" s="103"/>
      <c r="F20" s="103"/>
      <c r="G20" s="103"/>
      <c r="H20" s="103">
        <f t="shared" ref="H20:H27" si="0">D20+E20</f>
        <v>1406501</v>
      </c>
      <c r="I20" s="107">
        <v>257148</v>
      </c>
      <c r="J20" s="107"/>
    </row>
    <row r="21" spans="1:10" x14ac:dyDescent="0.2">
      <c r="A21" s="104" t="s">
        <v>122</v>
      </c>
      <c r="B21" s="106" t="s">
        <v>121</v>
      </c>
      <c r="C21" s="106" t="s">
        <v>120</v>
      </c>
      <c r="D21" s="103">
        <v>221845</v>
      </c>
      <c r="E21" s="103"/>
      <c r="F21" s="103"/>
      <c r="G21" s="103"/>
      <c r="H21" s="103">
        <f t="shared" si="0"/>
        <v>221845</v>
      </c>
      <c r="I21" s="107">
        <v>68261</v>
      </c>
      <c r="J21" s="107"/>
    </row>
    <row r="22" spans="1:10" x14ac:dyDescent="0.2">
      <c r="A22" s="104" t="s">
        <v>119</v>
      </c>
      <c r="B22" s="106" t="s">
        <v>118</v>
      </c>
      <c r="C22" s="106" t="s">
        <v>117</v>
      </c>
      <c r="D22" s="103">
        <v>712581</v>
      </c>
      <c r="E22" s="103">
        <v>10992</v>
      </c>
      <c r="F22" s="103"/>
      <c r="G22" s="103"/>
      <c r="H22" s="103">
        <f t="shared" si="0"/>
        <v>723573</v>
      </c>
      <c r="I22" s="107">
        <v>78242</v>
      </c>
      <c r="J22" s="107"/>
    </row>
    <row r="23" spans="1:10" x14ac:dyDescent="0.2">
      <c r="A23" s="104" t="s">
        <v>116</v>
      </c>
      <c r="B23" s="106" t="s">
        <v>115</v>
      </c>
      <c r="C23" s="106" t="s">
        <v>114</v>
      </c>
      <c r="D23" s="103">
        <v>73659</v>
      </c>
      <c r="E23" s="103"/>
      <c r="F23" s="103"/>
      <c r="G23" s="103"/>
      <c r="H23" s="103">
        <f t="shared" si="0"/>
        <v>73659</v>
      </c>
      <c r="I23" s="107">
        <v>8413</v>
      </c>
      <c r="J23" s="107"/>
    </row>
    <row r="24" spans="1:10" x14ac:dyDescent="0.2">
      <c r="A24" s="104" t="s">
        <v>113</v>
      </c>
      <c r="B24" s="106" t="s">
        <v>112</v>
      </c>
      <c r="C24" s="106" t="s">
        <v>111</v>
      </c>
      <c r="D24" s="103">
        <v>2185662</v>
      </c>
      <c r="E24" s="103">
        <v>1412766</v>
      </c>
      <c r="F24" s="103"/>
      <c r="G24" s="103"/>
      <c r="H24" s="103">
        <f t="shared" si="0"/>
        <v>3598428</v>
      </c>
      <c r="I24" s="107">
        <v>482937</v>
      </c>
      <c r="J24" s="107"/>
    </row>
    <row r="25" spans="1:10" x14ac:dyDescent="0.2">
      <c r="A25" s="104" t="s">
        <v>110</v>
      </c>
      <c r="B25" s="106" t="s">
        <v>109</v>
      </c>
      <c r="C25" s="106" t="s">
        <v>108</v>
      </c>
      <c r="D25" s="103">
        <v>194815</v>
      </c>
      <c r="E25" s="103"/>
      <c r="F25" s="103"/>
      <c r="G25" s="103"/>
      <c r="H25" s="103">
        <f t="shared" si="0"/>
        <v>194815</v>
      </c>
      <c r="I25" s="107">
        <v>40634</v>
      </c>
      <c r="J25" s="107"/>
    </row>
    <row r="26" spans="1:10" x14ac:dyDescent="0.2">
      <c r="A26" s="104" t="s">
        <v>107</v>
      </c>
      <c r="B26" s="106" t="s">
        <v>106</v>
      </c>
      <c r="C26" s="106" t="s">
        <v>105</v>
      </c>
      <c r="D26" s="103">
        <v>7618612</v>
      </c>
      <c r="E26" s="103">
        <v>212315</v>
      </c>
      <c r="F26" s="103"/>
      <c r="G26" s="103"/>
      <c r="H26" s="103">
        <f t="shared" si="0"/>
        <v>7830927</v>
      </c>
      <c r="I26" s="107">
        <v>1202057</v>
      </c>
      <c r="J26" s="107"/>
    </row>
    <row r="27" spans="1:10" x14ac:dyDescent="0.2">
      <c r="A27" s="104" t="s">
        <v>104</v>
      </c>
      <c r="B27" s="106" t="s">
        <v>103</v>
      </c>
      <c r="C27" s="106" t="s">
        <v>102</v>
      </c>
      <c r="D27" s="103">
        <v>65076</v>
      </c>
      <c r="E27" s="103">
        <v>7472</v>
      </c>
      <c r="F27" s="103"/>
      <c r="G27" s="103"/>
      <c r="H27" s="103">
        <f t="shared" si="0"/>
        <v>72548</v>
      </c>
      <c r="I27" s="107">
        <v>14339</v>
      </c>
      <c r="J27" s="107"/>
    </row>
    <row r="28" spans="1:10" x14ac:dyDescent="0.2">
      <c r="A28" s="102"/>
      <c r="B28" s="106" t="s">
        <v>101</v>
      </c>
      <c r="C28" s="105" t="s">
        <v>100</v>
      </c>
      <c r="D28" s="101">
        <f>SUM(D20:D27)</f>
        <v>12478751</v>
      </c>
      <c r="E28" s="101">
        <f>SUM(E20:E27)</f>
        <v>1643545</v>
      </c>
      <c r="F28" s="101">
        <f>SUM(F20:F27)</f>
        <v>0</v>
      </c>
      <c r="G28" s="101">
        <f>SUM(G20:G27)</f>
        <v>0</v>
      </c>
      <c r="H28" s="101">
        <f>SUM(H20:H27)</f>
        <v>14122296</v>
      </c>
      <c r="I28" s="101">
        <v>4136492</v>
      </c>
      <c r="J28" s="101"/>
    </row>
    <row r="29" spans="1:10" ht="12.75" customHeight="1" x14ac:dyDescent="0.2">
      <c r="A29" s="166" t="s">
        <v>92</v>
      </c>
      <c r="B29" s="167"/>
      <c r="C29" s="167"/>
      <c r="D29" s="167"/>
      <c r="E29" s="167"/>
      <c r="F29" s="167"/>
      <c r="G29" s="167"/>
      <c r="H29" s="167"/>
      <c r="I29" s="167"/>
      <c r="J29" s="168"/>
    </row>
    <row r="30" spans="1:10" ht="27.95" customHeight="1" x14ac:dyDescent="0.2">
      <c r="A30" s="95"/>
      <c r="B30" s="100"/>
      <c r="C30" s="99" t="s">
        <v>93</v>
      </c>
      <c r="D30" s="97">
        <f>D28*0.02</f>
        <v>249575.02000000002</v>
      </c>
      <c r="E30" s="97">
        <f t="shared" ref="E30:H30" si="1">E28*0.02</f>
        <v>32870.9</v>
      </c>
      <c r="F30" s="97">
        <f t="shared" si="1"/>
        <v>0</v>
      </c>
      <c r="G30" s="97">
        <f t="shared" si="1"/>
        <v>0</v>
      </c>
      <c r="H30" s="97">
        <f t="shared" si="1"/>
        <v>282445.92</v>
      </c>
      <c r="I30" s="97">
        <f>I28*0.02</f>
        <v>82729.84</v>
      </c>
      <c r="J30" s="93"/>
    </row>
    <row r="31" spans="1:10" ht="12.75" customHeight="1" x14ac:dyDescent="0.2">
      <c r="A31" s="95"/>
      <c r="B31" s="160" t="s">
        <v>99</v>
      </c>
      <c r="C31" s="161"/>
      <c r="D31" s="94">
        <f>D28</f>
        <v>12478751</v>
      </c>
      <c r="E31" s="94">
        <f t="shared" ref="E31:H31" si="2">E28</f>
        <v>1643545</v>
      </c>
      <c r="F31" s="94">
        <f t="shared" si="2"/>
        <v>0</v>
      </c>
      <c r="G31" s="94">
        <f t="shared" si="2"/>
        <v>0</v>
      </c>
      <c r="H31" s="94">
        <f t="shared" si="2"/>
        <v>14122296</v>
      </c>
      <c r="I31" s="94">
        <f>I28+I30</f>
        <v>4219221.84</v>
      </c>
      <c r="J31" s="94"/>
    </row>
    <row r="32" spans="1:10" ht="12.75" customHeight="1" x14ac:dyDescent="0.2">
      <c r="A32" s="166" t="s">
        <v>98</v>
      </c>
      <c r="B32" s="167"/>
      <c r="C32" s="167"/>
      <c r="D32" s="167"/>
      <c r="E32" s="167"/>
      <c r="F32" s="167"/>
      <c r="G32" s="167"/>
      <c r="H32" s="167"/>
      <c r="I32" s="167"/>
      <c r="J32" s="168"/>
    </row>
    <row r="33" spans="1:10" ht="27.95" customHeight="1" x14ac:dyDescent="0.2">
      <c r="A33" s="95"/>
      <c r="B33" s="87"/>
      <c r="C33" s="98" t="s">
        <v>14</v>
      </c>
      <c r="D33" s="97">
        <f t="shared" ref="D33:I33" si="3">ROUND(D31*0.18,2)</f>
        <v>2246175.1800000002</v>
      </c>
      <c r="E33" s="97">
        <f t="shared" si="3"/>
        <v>295838.09999999998</v>
      </c>
      <c r="F33" s="97">
        <f t="shared" si="3"/>
        <v>0</v>
      </c>
      <c r="G33" s="97">
        <f t="shared" si="3"/>
        <v>0</v>
      </c>
      <c r="H33" s="97">
        <f t="shared" si="3"/>
        <v>2542013.2799999998</v>
      </c>
      <c r="I33" s="97">
        <f t="shared" si="3"/>
        <v>759459.93</v>
      </c>
      <c r="J33" s="96"/>
    </row>
    <row r="34" spans="1:10" ht="29.25" customHeight="1" x14ac:dyDescent="0.2">
      <c r="A34" s="95"/>
      <c r="B34" s="169" t="s">
        <v>97</v>
      </c>
      <c r="C34" s="170"/>
      <c r="D34" s="94">
        <f t="shared" ref="D34:I34" si="4">D31+D33</f>
        <v>14724926.18</v>
      </c>
      <c r="E34" s="94">
        <f t="shared" si="4"/>
        <v>1939383.1</v>
      </c>
      <c r="F34" s="94">
        <f t="shared" si="4"/>
        <v>0</v>
      </c>
      <c r="G34" s="94">
        <f t="shared" si="4"/>
        <v>0</v>
      </c>
      <c r="H34" s="94">
        <f t="shared" si="4"/>
        <v>16664309.279999999</v>
      </c>
      <c r="I34" s="94">
        <f t="shared" si="4"/>
        <v>4978681.7699999996</v>
      </c>
      <c r="J34" s="93"/>
    </row>
    <row r="35" spans="1:10" ht="63" customHeight="1" x14ac:dyDescent="0.2">
      <c r="A35" s="92"/>
      <c r="B35" s="162" t="s">
        <v>90</v>
      </c>
      <c r="C35" s="163"/>
      <c r="D35" s="91">
        <f t="shared" ref="D35:I35" si="5">ROUND(D34*1.052,2)</f>
        <v>15490622.34</v>
      </c>
      <c r="E35" s="91">
        <f t="shared" si="5"/>
        <v>2040231.02</v>
      </c>
      <c r="F35" s="91">
        <f t="shared" si="5"/>
        <v>0</v>
      </c>
      <c r="G35" s="91">
        <f t="shared" si="5"/>
        <v>0</v>
      </c>
      <c r="H35" s="119">
        <f t="shared" si="5"/>
        <v>17530853.359999999</v>
      </c>
      <c r="I35" s="91">
        <f t="shared" si="5"/>
        <v>5237573.22</v>
      </c>
      <c r="J35" s="90"/>
    </row>
  </sheetData>
  <mergeCells count="19">
    <mergeCell ref="B31:C31"/>
    <mergeCell ref="B35:C35"/>
    <mergeCell ref="D2:F2"/>
    <mergeCell ref="C8:H8"/>
    <mergeCell ref="A32:J32"/>
    <mergeCell ref="B34:C34"/>
    <mergeCell ref="A29:J29"/>
    <mergeCell ref="D14:H14"/>
    <mergeCell ref="E15:E17"/>
    <mergeCell ref="F15:F17"/>
    <mergeCell ref="G15:G17"/>
    <mergeCell ref="A19:J19"/>
    <mergeCell ref="H15:H17"/>
    <mergeCell ref="I14:I17"/>
    <mergeCell ref="J14:J17"/>
    <mergeCell ref="A14:A17"/>
    <mergeCell ref="B14:B17"/>
    <mergeCell ref="C14:C17"/>
    <mergeCell ref="D15:D17"/>
  </mergeCells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view="pageBreakPreview" zoomScale="150" zoomScaleNormal="100" workbookViewId="0">
      <selection activeCell="A12" sqref="A12:H12"/>
    </sheetView>
  </sheetViews>
  <sheetFormatPr defaultRowHeight="12.75" x14ac:dyDescent="0.2"/>
  <cols>
    <col min="1" max="1" width="3.85546875" customWidth="1"/>
    <col min="2" max="2" width="67.42578125" customWidth="1"/>
    <col min="3" max="3" width="15.140625" customWidth="1"/>
    <col min="4" max="4" width="6.140625" style="2" customWidth="1"/>
  </cols>
  <sheetData>
    <row r="1" spans="1:4" ht="3.75" customHeight="1" x14ac:dyDescent="0.2">
      <c r="A1" s="8"/>
      <c r="B1" s="8"/>
      <c r="C1" s="8"/>
      <c r="D1" s="27"/>
    </row>
    <row r="2" spans="1:4" ht="18" customHeight="1" x14ac:dyDescent="0.3">
      <c r="A2" s="173" t="s">
        <v>9</v>
      </c>
      <c r="B2" s="173"/>
      <c r="C2" s="173"/>
      <c r="D2" s="173"/>
    </row>
    <row r="3" spans="1:4" ht="3.75" customHeight="1" x14ac:dyDescent="0.2">
      <c r="A3" s="8"/>
      <c r="B3" s="8"/>
      <c r="C3" s="8"/>
      <c r="D3" s="27"/>
    </row>
    <row r="4" spans="1:4" ht="3.75" customHeight="1" x14ac:dyDescent="0.2">
      <c r="A4" s="8"/>
      <c r="B4" s="8"/>
      <c r="C4" s="8"/>
      <c r="D4" s="27"/>
    </row>
    <row r="5" spans="1:4" ht="22.5" x14ac:dyDescent="0.2">
      <c r="A5" s="21" t="s">
        <v>0</v>
      </c>
      <c r="B5" s="22" t="s">
        <v>10</v>
      </c>
      <c r="C5" s="22" t="s">
        <v>11</v>
      </c>
      <c r="D5" s="22" t="s">
        <v>34</v>
      </c>
    </row>
    <row r="6" spans="1:4" ht="18" customHeight="1" x14ac:dyDescent="0.2">
      <c r="A6" s="22">
        <v>1</v>
      </c>
      <c r="B6" s="23" t="s">
        <v>15</v>
      </c>
      <c r="C6" s="22"/>
      <c r="D6" s="28"/>
    </row>
    <row r="7" spans="1:4" ht="18" customHeight="1" x14ac:dyDescent="0.2">
      <c r="A7" s="22">
        <f t="shared" ref="A7:A29" si="0">A6+1</f>
        <v>2</v>
      </c>
      <c r="B7" s="23" t="s">
        <v>51</v>
      </c>
      <c r="C7" s="22"/>
      <c r="D7" s="28"/>
    </row>
    <row r="8" spans="1:4" ht="18.75" customHeight="1" x14ac:dyDescent="0.2">
      <c r="A8" s="22">
        <f t="shared" si="0"/>
        <v>3</v>
      </c>
      <c r="B8" s="24" t="s">
        <v>70</v>
      </c>
      <c r="C8" s="25" t="s">
        <v>21</v>
      </c>
      <c r="D8" s="28"/>
    </row>
    <row r="9" spans="1:4" ht="17.25" customHeight="1" x14ac:dyDescent="0.2">
      <c r="A9" s="22">
        <f t="shared" si="0"/>
        <v>4</v>
      </c>
      <c r="B9" s="24" t="s">
        <v>52</v>
      </c>
      <c r="C9" s="25" t="s">
        <v>22</v>
      </c>
      <c r="D9" s="28"/>
    </row>
    <row r="10" spans="1:4" ht="19.5" customHeight="1" x14ac:dyDescent="0.2">
      <c r="A10" s="22">
        <f t="shared" si="0"/>
        <v>5</v>
      </c>
      <c r="B10" s="24" t="s">
        <v>53</v>
      </c>
      <c r="C10" s="25" t="s">
        <v>50</v>
      </c>
      <c r="D10" s="28"/>
    </row>
    <row r="11" spans="1:4" ht="19.5" customHeight="1" x14ac:dyDescent="0.2">
      <c r="A11" s="22">
        <f t="shared" si="0"/>
        <v>6</v>
      </c>
      <c r="B11" s="24" t="s">
        <v>57</v>
      </c>
      <c r="C11" s="25" t="s">
        <v>56</v>
      </c>
      <c r="D11" s="28"/>
    </row>
    <row r="12" spans="1:4" ht="19.5" customHeight="1" x14ac:dyDescent="0.2">
      <c r="A12" s="22">
        <f t="shared" si="0"/>
        <v>7</v>
      </c>
      <c r="B12" s="24" t="s">
        <v>29</v>
      </c>
      <c r="C12" s="25" t="s">
        <v>23</v>
      </c>
      <c r="D12" s="28"/>
    </row>
    <row r="13" spans="1:4" ht="19.5" customHeight="1" x14ac:dyDescent="0.2">
      <c r="A13" s="22">
        <f t="shared" si="0"/>
        <v>8</v>
      </c>
      <c r="B13" s="24" t="s">
        <v>30</v>
      </c>
      <c r="C13" s="25" t="s">
        <v>24</v>
      </c>
      <c r="D13" s="28"/>
    </row>
    <row r="14" spans="1:4" ht="19.5" customHeight="1" x14ac:dyDescent="0.2">
      <c r="A14" s="22">
        <f t="shared" si="0"/>
        <v>9</v>
      </c>
      <c r="B14" s="24" t="s">
        <v>31</v>
      </c>
      <c r="C14" s="25" t="s">
        <v>27</v>
      </c>
      <c r="D14" s="28"/>
    </row>
    <row r="15" spans="1:4" ht="19.5" customHeight="1" x14ac:dyDescent="0.2">
      <c r="A15" s="22">
        <f t="shared" si="0"/>
        <v>10</v>
      </c>
      <c r="B15" s="24" t="s">
        <v>49</v>
      </c>
      <c r="C15" s="25" t="s">
        <v>28</v>
      </c>
      <c r="D15" s="28"/>
    </row>
    <row r="16" spans="1:4" ht="19.5" customHeight="1" x14ac:dyDescent="0.2">
      <c r="A16" s="22">
        <f t="shared" si="0"/>
        <v>11</v>
      </c>
      <c r="B16" s="24" t="s">
        <v>72</v>
      </c>
      <c r="C16" s="25" t="s">
        <v>67</v>
      </c>
      <c r="D16" s="28"/>
    </row>
    <row r="17" spans="1:4" ht="19.5" customHeight="1" x14ac:dyDescent="0.2">
      <c r="A17" s="22">
        <f t="shared" si="0"/>
        <v>12</v>
      </c>
      <c r="B17" s="24" t="s">
        <v>32</v>
      </c>
      <c r="C17" s="25" t="s">
        <v>33</v>
      </c>
      <c r="D17" s="28"/>
    </row>
    <row r="18" spans="1:4" ht="19.5" customHeight="1" x14ac:dyDescent="0.2">
      <c r="A18" s="22">
        <f t="shared" si="0"/>
        <v>13</v>
      </c>
      <c r="B18" s="24" t="s">
        <v>1</v>
      </c>
      <c r="C18" s="22" t="s">
        <v>25</v>
      </c>
      <c r="D18" s="28"/>
    </row>
    <row r="19" spans="1:4" ht="19.5" customHeight="1" x14ac:dyDescent="0.2">
      <c r="A19" s="22">
        <f t="shared" si="0"/>
        <v>14</v>
      </c>
      <c r="B19" s="24" t="s">
        <v>13</v>
      </c>
      <c r="C19" s="22" t="s">
        <v>26</v>
      </c>
      <c r="D19" s="28"/>
    </row>
    <row r="20" spans="1:4" ht="19.5" customHeight="1" x14ac:dyDescent="0.2">
      <c r="A20" s="22">
        <f t="shared" si="0"/>
        <v>15</v>
      </c>
      <c r="B20" s="41" t="s">
        <v>58</v>
      </c>
      <c r="C20" s="40" t="s">
        <v>71</v>
      </c>
      <c r="D20" s="28"/>
    </row>
    <row r="21" spans="1:4" ht="19.5" customHeight="1" x14ac:dyDescent="0.2">
      <c r="A21" s="22">
        <f t="shared" si="0"/>
        <v>16</v>
      </c>
      <c r="B21" s="41" t="s">
        <v>59</v>
      </c>
      <c r="C21" s="40" t="s">
        <v>41</v>
      </c>
      <c r="D21" s="28"/>
    </row>
    <row r="22" spans="1:4" ht="19.5" customHeight="1" x14ac:dyDescent="0.2">
      <c r="A22" s="22">
        <f t="shared" si="0"/>
        <v>17</v>
      </c>
      <c r="B22" s="41" t="s">
        <v>60</v>
      </c>
      <c r="C22" s="40" t="s">
        <v>42</v>
      </c>
      <c r="D22" s="28"/>
    </row>
    <row r="23" spans="1:4" ht="19.5" customHeight="1" x14ac:dyDescent="0.2">
      <c r="A23" s="22">
        <f t="shared" si="0"/>
        <v>18</v>
      </c>
      <c r="B23" s="41" t="s">
        <v>61</v>
      </c>
      <c r="C23" s="40" t="s">
        <v>43</v>
      </c>
      <c r="D23" s="28"/>
    </row>
    <row r="24" spans="1:4" ht="19.5" customHeight="1" x14ac:dyDescent="0.2">
      <c r="A24" s="22">
        <f t="shared" si="0"/>
        <v>19</v>
      </c>
      <c r="B24" s="41" t="s">
        <v>62</v>
      </c>
      <c r="C24" s="40" t="s">
        <v>44</v>
      </c>
      <c r="D24" s="28"/>
    </row>
    <row r="25" spans="1:4" ht="19.5" customHeight="1" x14ac:dyDescent="0.2">
      <c r="A25" s="22">
        <f t="shared" si="0"/>
        <v>20</v>
      </c>
      <c r="B25" s="41" t="s">
        <v>63</v>
      </c>
      <c r="C25" s="40" t="s">
        <v>45</v>
      </c>
      <c r="D25" s="28"/>
    </row>
    <row r="26" spans="1:4" ht="19.5" customHeight="1" x14ac:dyDescent="0.2">
      <c r="A26" s="22">
        <f t="shared" si="0"/>
        <v>21</v>
      </c>
      <c r="B26" s="41" t="s">
        <v>64</v>
      </c>
      <c r="C26" s="40" t="s">
        <v>46</v>
      </c>
      <c r="D26" s="28"/>
    </row>
    <row r="27" spans="1:4" ht="19.5" customHeight="1" x14ac:dyDescent="0.2">
      <c r="A27" s="22">
        <f t="shared" si="0"/>
        <v>22</v>
      </c>
      <c r="B27" s="41" t="s">
        <v>65</v>
      </c>
      <c r="C27" s="40" t="s">
        <v>47</v>
      </c>
      <c r="D27" s="28"/>
    </row>
    <row r="28" spans="1:4" ht="19.5" customHeight="1" x14ac:dyDescent="0.2">
      <c r="A28" s="22">
        <f t="shared" si="0"/>
        <v>23</v>
      </c>
      <c r="B28" s="41" t="s">
        <v>66</v>
      </c>
      <c r="C28" s="40" t="s">
        <v>48</v>
      </c>
      <c r="D28" s="28"/>
    </row>
    <row r="29" spans="1:4" s="34" customFormat="1" ht="19.5" customHeight="1" x14ac:dyDescent="0.2">
      <c r="A29" s="22">
        <f t="shared" si="0"/>
        <v>24</v>
      </c>
      <c r="B29" s="31" t="s">
        <v>54</v>
      </c>
      <c r="C29" s="32"/>
      <c r="D29" s="33"/>
    </row>
  </sheetData>
  <mergeCells count="1">
    <mergeCell ref="A2:D2"/>
  </mergeCells>
  <phoneticPr fontId="9" type="noConversion"/>
  <pageMargins left="0.78740157480314965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ССР</vt:lpstr>
      <vt:lpstr>ОС 36</vt:lpstr>
      <vt:lpstr>ОС 39</vt:lpstr>
      <vt:lpstr>Реестр</vt:lpstr>
      <vt:lpstr>'ОС 36'!Заголовки_для_печати</vt:lpstr>
      <vt:lpstr>'ОС 39'!Заголовки_для_печати</vt:lpstr>
      <vt:lpstr>Реестр!Область_печати</vt:lpstr>
      <vt:lpstr>ССР!Область_печати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Кошелева Мария Александровна</cp:lastModifiedBy>
  <cp:lastPrinted>2018-06-18T05:44:40Z</cp:lastPrinted>
  <dcterms:created xsi:type="dcterms:W3CDTF">1996-10-08T23:32:33Z</dcterms:created>
  <dcterms:modified xsi:type="dcterms:W3CDTF">2018-07-23T12:30:59Z</dcterms:modified>
</cp:coreProperties>
</file>